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D:\Belgelerim\Visual Studio 2017\Projects\Quantum Erp\Quantum Erp\bin\Debug\ExcelReportEngine\Stok Analizi Satış\"/>
    </mc:Choice>
  </mc:AlternateContent>
  <bookViews>
    <workbookView xWindow="0" yWindow="0" windowWidth="0" windowHeight="0"/>
  </bookViews>
  <sheets>
    <sheet name="Sheet1" sheetId="1" r:id="rId1"/>
  </sheets>
  <calcPr/>
</workbook>
</file>

<file path=xl/calcChain.xml><?xml version="1.0" encoding="utf-8"?>
<calcChain xmlns="http://schemas.openxmlformats.org/spreadsheetml/2006/main">
  <c i="1" l="1" r="I4"/>
  <c r="H4"/>
  <c r="I3"/>
  <c r="I5"/>
  <c r="H3"/>
  <c r="H5"/>
  <c r="F28"/>
  <c r="G27"/>
  <c r="B27"/>
  <c r="L25"/>
  <c r="F25"/>
  <c r="L24"/>
  <c r="F24"/>
  <c r="B23"/>
  <c r="L22"/>
  <c r="F22"/>
  <c r="G21"/>
  <c r="B21"/>
  <c r="C20"/>
  <c r="F19"/>
  <c r="L18"/>
  <c r="F18"/>
  <c r="P17"/>
  <c r="B17"/>
  <c r="F16"/>
  <c r="B15"/>
  <c r="F14"/>
  <c r="L13"/>
  <c r="G13"/>
  <c r="G12"/>
  <c r="C12"/>
  <c r="L11"/>
  <c r="D11"/>
  <c r="P10"/>
  <c r="B10"/>
  <c r="D9"/>
  <c r="C8"/>
  <c r="D7"/>
  <c r="P28"/>
  <c r="C28"/>
  <c r="B28"/>
  <c r="P27"/>
  <c r="C27"/>
  <c r="L26"/>
  <c r="D26"/>
  <c r="C25"/>
  <c r="P24"/>
  <c r="G24"/>
  <c r="F23"/>
  <c r="C22"/>
  <c r="D21"/>
  <c r="D20"/>
  <c r="L19"/>
  <c r="C19"/>
  <c r="G18"/>
  <c r="D17"/>
  <c r="P16"/>
  <c r="B16"/>
  <c r="D15"/>
  <c r="D14"/>
  <c r="B14"/>
  <c r="F13"/>
  <c r="L12"/>
  <c r="P11"/>
  <c r="F11"/>
  <c r="F10"/>
  <c r="C9"/>
  <c r="L8"/>
  <c r="G8"/>
  <c r="G7"/>
  <c r="L28"/>
  <c r="G28"/>
  <c r="L27"/>
  <c r="C26"/>
  <c r="P25"/>
  <c r="G25"/>
  <c r="D23"/>
  <c r="D22"/>
  <c r="P21"/>
  <c r="F21"/>
  <c r="F20"/>
  <c r="P19"/>
  <c r="G19"/>
  <c r="P18"/>
  <c r="D18"/>
  <c r="L17"/>
  <c r="G17"/>
  <c r="D16"/>
  <c r="F15"/>
  <c r="P14"/>
  <c r="C14"/>
  <c r="D13"/>
  <c r="F12"/>
  <c r="G11"/>
  <c r="L10"/>
  <c r="D10"/>
  <c r="P9"/>
  <c r="F9"/>
  <c r="F8"/>
  <c r="P7"/>
  <c r="C7"/>
  <c r="F27"/>
  <c r="P26"/>
  <c r="F26"/>
  <c r="B25"/>
  <c r="D24"/>
  <c r="L23"/>
  <c r="B22"/>
  <c r="C21"/>
  <c r="P20"/>
  <c r="B20"/>
  <c r="D19"/>
  <c r="B18"/>
  <c r="C17"/>
  <c r="L16"/>
  <c r="G16"/>
  <c r="P15"/>
  <c r="C15"/>
  <c r="L14"/>
  <c r="C13"/>
  <c r="B13"/>
  <c r="B12"/>
  <c r="C11"/>
  <c r="G10"/>
  <c r="G9"/>
  <c r="P8"/>
  <c r="D8"/>
  <c r="L7"/>
  <c r="B7"/>
  <c r="D27"/>
  <c r="G26"/>
  <c r="B26"/>
  <c r="D25"/>
  <c r="B24"/>
  <c r="P23"/>
  <c r="C23"/>
  <c r="P22"/>
  <c r="G22"/>
  <c r="L21"/>
  <c r="L20"/>
  <c r="G20"/>
  <c r="B19"/>
  <c r="C18"/>
  <c r="F17"/>
  <c r="C16"/>
  <c r="L15"/>
  <c r="G15"/>
  <c r="G14"/>
  <c r="P13"/>
  <c r="P12"/>
  <c r="D12"/>
  <c r="B11"/>
  <c r="C10"/>
  <c r="L9"/>
  <c r="B9"/>
  <c r="B8"/>
  <c r="C24"/>
  <c r="G23"/>
  <c r="D28"/>
  <c r="E28"/>
  <c r="E27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F7"/>
  <c l="1" r="H25"/>
  <c r="I7"/>
  <c r="I11"/>
  <c r="H12"/>
  <c r="H13"/>
  <c r="Q15"/>
  <c r="I16"/>
  <c r="H18"/>
  <c r="H19"/>
  <c r="H23"/>
  <c r="I25"/>
  <c r="I9"/>
  <c r="Q10"/>
  <c r="H11"/>
  <c r="Q14"/>
  <c r="H15"/>
  <c r="I17"/>
  <c r="Q17"/>
  <c r="I18"/>
  <c r="H20"/>
  <c r="I20"/>
  <c r="I21"/>
  <c r="H22"/>
  <c r="Q22"/>
  <c r="I24"/>
  <c r="I27"/>
  <c r="I8"/>
  <c r="Q11"/>
  <c r="I12"/>
  <c r="Q12"/>
  <c r="Q13"/>
  <c r="H14"/>
  <c r="H16"/>
  <c r="Q16"/>
  <c r="I22"/>
  <c r="I23"/>
  <c r="H24"/>
  <c r="Q24"/>
  <c r="H26"/>
  <c r="Q7"/>
  <c r="H9"/>
  <c r="Q9"/>
  <c r="I10"/>
  <c r="I13"/>
  <c r="I14"/>
  <c r="I15"/>
  <c r="Q18"/>
  <c r="Q20"/>
  <c r="H21"/>
  <c r="Q26"/>
  <c r="H27"/>
  <c r="H28"/>
  <c r="H7"/>
  <c r="H8"/>
  <c r="Q8"/>
  <c r="H10"/>
  <c r="H17"/>
  <c r="I19"/>
  <c r="Q19"/>
  <c r="Q21"/>
  <c r="Q23"/>
  <c r="Q25"/>
  <c r="I26"/>
  <c r="Q27"/>
  <c r="I28"/>
  <c r="Q28"/>
</calcChain>
</file>

<file path=xl/sharedStrings.xml><?xml version="1.0" encoding="utf-8"?>
<sst xmlns="http://schemas.openxmlformats.org/spreadsheetml/2006/main">
  <si>
    <t>Sirket Kodu</t>
  </si>
  <si>
    <t>001</t>
  </si>
  <si>
    <t>Ambar Kodu</t>
  </si>
  <si>
    <t>2</t>
  </si>
  <si>
    <t>Tarih Aralığı</t>
  </si>
  <si>
    <t>01/01/2022</t>
  </si>
  <si>
    <t>31/12/2022</t>
  </si>
  <si>
    <t>Stok Tarihi</t>
  </si>
  <si>
    <t>31-12-2100</t>
  </si>
  <si>
    <t>Malzeme Kodu</t>
  </si>
  <si>
    <t>Malzeme Adı</t>
  </si>
  <si>
    <t>Kategori Kodu</t>
  </si>
  <si>
    <t xml:space="preserve">Merkez Stok Miktarı </t>
  </si>
  <si>
    <t xml:space="preserve">İade Stok Miktarı </t>
  </si>
  <si>
    <t>Satış Miktarı</t>
  </si>
  <si>
    <t>Alış Miktarı</t>
  </si>
  <si>
    <t>Ort Satış Aylık</t>
  </si>
  <si>
    <t>Ort Satış Alış</t>
  </si>
  <si>
    <t>Sipariş Miktarı</t>
  </si>
  <si>
    <t>Sipariş Fiyatı</t>
  </si>
  <si>
    <t>Tanımlı Satış Fiyatı</t>
  </si>
  <si>
    <t>İsk1</t>
  </si>
  <si>
    <t>İsk2</t>
  </si>
  <si>
    <t>İsk3</t>
  </si>
  <si>
    <t>Alış Fiyatı</t>
  </si>
  <si>
    <t>Karlı Maliyet</t>
  </si>
  <si>
    <t>00000002</t>
  </si>
  <si>
    <t>00000003</t>
  </si>
  <si>
    <t>00000004</t>
  </si>
  <si>
    <t>00000006</t>
  </si>
  <si>
    <t>00000007</t>
  </si>
  <si>
    <t>00000010</t>
  </si>
  <si>
    <t>00000011</t>
  </si>
  <si>
    <t>00000012</t>
  </si>
  <si>
    <t>00000026</t>
  </si>
  <si>
    <t>001-001</t>
  </si>
  <si>
    <t>001-002</t>
  </si>
  <si>
    <t>002-01-001</t>
  </si>
  <si>
    <t>12382592</t>
  </si>
  <si>
    <t>12384441</t>
  </si>
  <si>
    <t>12384443</t>
  </si>
  <si>
    <t>12391651</t>
  </si>
  <si>
    <t>12398920</t>
  </si>
  <si>
    <t>12402923</t>
  </si>
  <si>
    <t>125924032</t>
  </si>
  <si>
    <t>125924780</t>
  </si>
  <si>
    <t>22237658</t>
  </si>
  <si>
    <t>MAM-009</t>
  </si>
</sst>
</file>

<file path=xl/styles.xml><?xml version="1.0" encoding="utf-8"?>
<styleSheet xmlns="http://schemas.openxmlformats.org/spreadsheetml/2006/main">
  <numFmts count="1">
    <numFmt numFmtId="164" formatCode="#,##0.00_ ;[Red]-#,##0.00 "/>
  </numFmts>
  <fonts count="4">
    <font>
      <sz val="11"/>
      <name val="Calibri"/>
      <family val="2"/>
      <scheme val="minor"/>
    </font>
    <font>
      <sz val="9"/>
      <name val="Tahoma"/>
    </font>
    <font>
      <sz val="9"/>
      <color rgb="FFFFFFFF"/>
      <name val="Tahoma"/>
    </font>
    <font>
      <sz val="9"/>
      <color rgb="FF000000"/>
      <name val="Tahoma"/>
    </font>
  </fonts>
  <fills count="4">
    <fill>
      <patternFill patternType="none"/>
    </fill>
    <fill>
      <patternFill patternType="gray125"/>
    </fill>
    <fill>
      <patternFill patternType="solid">
        <fgColor rgb="FFC6D9F0"/>
      </patternFill>
    </fill>
    <fill>
      <patternFill patternType="solid">
        <fgColor rgb="FF31859B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quotePrefix="1" applyFont="1" applyAlignment="1">
      <alignment horizontal="left"/>
    </xf>
    <xf numFmtId="0" fontId="1" fillId="0" borderId="0" xfId="0" quotePrefix="1" applyFont="1" applyAlignment="1">
      <alignment horizontal="right" wrapText="1"/>
    </xf>
    <xf numFmtId="14" fontId="1" fillId="0" borderId="0" xfId="0" applyNumberFormat="1" applyFont="1"/>
    <xf numFmtId="14" fontId="1" fillId="0" borderId="0" xfId="0" quotePrefix="1" applyNumberFormat="1" applyFont="1" applyAlignment="1">
      <alignment horizontal="left"/>
    </xf>
    <xf numFmtId="14" fontId="1" fillId="0" borderId="0" xfId="0" applyNumberFormat="1" applyFont="1" applyAlignment="1">
      <alignment horizontal="left"/>
    </xf>
    <xf numFmtId="14" fontId="1" fillId="0" borderId="0" xfId="0" applyNumberFormat="1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/>
    </xf>
    <xf numFmtId="0" fontId="3" fillId="0" borderId="1" xfId="0" applyFont="1" applyBorder="1"/>
    <xf numFmtId="164" fontId="3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/>
    <xf numFmtId="164" fontId="3" fillId="0" borderId="3" xfId="0" applyNumberFormat="1" applyFont="1" applyBorder="1" applyAlignment="1"/>
    <xf numFmtId="0" fontId="1" fillId="0" borderId="1" xfId="0" applyFont="1" applyBorder="1"/>
    <xf numFmtId="0" fontId="3" fillId="0" borderId="2" xfId="0" applyNumberFormat="1" applyFont="1" applyBorder="1" applyAlignment="1">
      <alignment vertical="center"/>
    </xf>
  </cellXfs>
  <cellStyles count="1">
    <cellStyle name="Normal" xfId="0" builtinId="0"/>
  </cellStyles>
  <dxfs count="2">
    <dxf>
      <font>
        <color rgb="FF00B050"/>
        <family val="0"/>
        <charset val="0"/>
      </font>
    </dxf>
    <dxf>
      <font>
        <color rgb="FFF00000"/>
        <family val="0"/>
        <charset val="0"/>
      </font>
    </dxf>
  </dxfs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zoomScale="115" zoomScaleNormal="115" workbookViewId="0">
      <selection activeCell="N25" sqref="N25"/>
    </sheetView>
  </sheetViews>
  <sheetFormatPr defaultRowHeight="11.25"/>
  <cols>
    <col min="1" max="1" width="14.14063" style="1" bestFit="1" customWidth="1"/>
    <col min="2" max="2" width="40.14063" style="1" customWidth="1"/>
    <col min="3" max="3" width="10.71094" style="1" customWidth="1"/>
    <col min="4" max="4" width="11.85547" style="1" bestFit="1" customWidth="1"/>
    <col min="5" max="5" width="11.85547" style="1" bestFit="1" customWidth="1"/>
    <col min="6" max="6" width="9.425781" style="1" customWidth="1"/>
    <col min="7" max="7" width="9.710938" style="1" customWidth="1"/>
    <col min="8" max="8" width="10.28516" style="1" customWidth="1"/>
    <col min="9" max="9" width="9.855469" style="1" customWidth="1"/>
    <col min="10" max="10" width="9" style="1" customWidth="1"/>
    <col min="11" max="11" width="9" style="1" customWidth="1"/>
    <col min="12" max="14" width="9.140625" style="1"/>
    <col min="15" max="15" width="9.140625" style="1" customWidth="1"/>
    <col min="16" max="16" width="9.140625" style="1"/>
    <col min="17" max="16384" width="9.140625" style="1"/>
  </cols>
  <sheetData>
    <row r="1">
      <c r="A1" s="1" t="s">
        <v>0</v>
      </c>
      <c r="B1" s="1" t="s">
        <v>1</v>
      </c>
      <c r="C1" s="1"/>
    </row>
    <row r="2">
      <c r="A2" s="1" t="s">
        <v>2</v>
      </c>
      <c r="B2" s="2">
        <v>0</v>
      </c>
      <c r="C2" s="3" t="s">
        <v>3</v>
      </c>
    </row>
    <row r="3">
      <c r="A3" s="1" t="s">
        <v>4</v>
      </c>
      <c r="B3" s="4" t="s">
        <v>5</v>
      </c>
      <c r="C3" s="1" t="s">
        <v>6</v>
      </c>
      <c r="E3" s="1"/>
      <c r="F3" s="1"/>
      <c r="G3" s="1"/>
      <c r="H3" s="5">
        <f ca="1">TODAY()</f>
        <v>44602</v>
      </c>
      <c r="I3" s="5">
        <f ca="1">TODAY()</f>
        <v>44602</v>
      </c>
    </row>
    <row r="4">
      <c r="A4" s="1" t="s">
        <v>7</v>
      </c>
      <c r="B4" s="6" t="s">
        <v>8</v>
      </c>
      <c r="C4" s="7"/>
      <c r="D4" s="1"/>
      <c r="E4" s="1"/>
      <c r="F4" s="1"/>
      <c r="G4" s="1"/>
      <c r="H4" s="8">
        <f>DATEVALUE(B3)</f>
        <v>44562</v>
      </c>
      <c r="I4" s="8">
        <f>DATEVALUE(B3)</f>
        <v>44562</v>
      </c>
    </row>
    <row r="5">
      <c r="A5" s="1"/>
      <c r="B5" s="2"/>
      <c r="C5" s="2"/>
      <c r="D5" s="1"/>
      <c r="E5" s="1"/>
      <c r="F5" s="1"/>
      <c r="G5" s="1"/>
      <c r="H5" s="1">
        <f ca="1">H3-H4</f>
        <v>40</v>
      </c>
      <c r="I5" s="1">
        <f ca="1">I3-I4</f>
        <v>40</v>
      </c>
    </row>
    <row r="6" ht="27" customHeight="1">
      <c r="A6" s="9" t="s">
        <v>9</v>
      </c>
      <c r="B6" s="10" t="s">
        <v>10</v>
      </c>
      <c r="C6" s="10" t="s">
        <v>11</v>
      </c>
      <c r="D6" s="10" t="s">
        <v>12</v>
      </c>
      <c r="E6" s="10" t="s">
        <v>13</v>
      </c>
      <c r="F6" s="10" t="s">
        <v>14</v>
      </c>
      <c r="G6" s="10" t="s">
        <v>15</v>
      </c>
      <c r="H6" s="10" t="s">
        <v>16</v>
      </c>
      <c r="I6" s="10" t="s">
        <v>17</v>
      </c>
      <c r="J6" s="9" t="s">
        <v>18</v>
      </c>
      <c r="K6" s="9" t="s">
        <v>19</v>
      </c>
      <c r="L6" s="10" t="s">
        <v>20</v>
      </c>
      <c r="M6" s="9" t="s">
        <v>21</v>
      </c>
      <c r="N6" s="9" t="s">
        <v>22</v>
      </c>
      <c r="O6" s="9" t="s">
        <v>23</v>
      </c>
      <c r="P6" s="10" t="s">
        <v>24</v>
      </c>
      <c r="Q6" s="11" t="s">
        <v>25</v>
      </c>
    </row>
    <row r="7">
      <c r="A7" s="12" t="s">
        <v>26</v>
      </c>
      <c r="B7" s="13" t="str">
        <f t="shared" ref="B7:B28" si="0">Erp_Malzeme_Adi_Getir(A7,$B$1)</f>
        <v xml:space="preserve">ÇİKOLATALI GOFRET 100 GRAM </v>
      </c>
      <c r="C7" s="13" t="str">
        <f t="shared" ref="C7:C28" si="1">Erp_Malzeme_Alan_Bilgi_Getir(A7,$B$1,"KategoriKodu")</f>
        <v/>
      </c>
      <c r="D7" s="14">
        <f>Erp_Malzeme_StokMiktari(A7,$B$1,$B$2,$B$4)</f>
        <v>-1911</v>
      </c>
      <c r="E7" s="14">
        <f>Erp_Malzeme_StokMiktari(A7,$B$1,$C$2,$B$4)</f>
        <v>0</v>
      </c>
      <c r="F7" s="15">
        <f>Erp_Malzeme_SatisGetirIadeDusulmus(A7,$B$1,$B$2,$B$3,$C$3)</f>
        <v>12</v>
      </c>
      <c r="G7" s="15">
        <f>Erp_Malzeme_AlisGetirIadeDusulmus(A7,$B$1,$B$2,$B$3,$C$3)</f>
        <v>0</v>
      </c>
      <c r="H7" s="15">
        <f ca="1" t="shared" ref="H7:H28" si="2">F7/$H$5*30</f>
        <v>9</v>
      </c>
      <c r="I7" s="15">
        <f ca="1" t="shared" ref="I7:J28" si="3">G7/$I$5*30</f>
        <v>0</v>
      </c>
      <c r="J7" s="15">
        <v>12</v>
      </c>
      <c r="K7" s="15">
        <v>10</v>
      </c>
      <c r="L7" s="15">
        <f t="shared" ref="L7:L28" si="4">Erp_Malzeme_SatisFiyatGetir(A7,$B$1)</f>
        <v>0</v>
      </c>
      <c r="M7" s="15">
        <v>10</v>
      </c>
      <c r="N7" s="15"/>
      <c r="O7" s="15"/>
      <c r="P7" s="16">
        <f t="shared" ref="P7:P28" si="5">Erp_Malzeme_AlisFiyatGetir(A7,$B$1)</f>
        <v>0</v>
      </c>
      <c r="Q7" s="17">
        <f t="shared" ref="Q7:Q28" si="6">P7*1.1</f>
        <v>0</v>
      </c>
    </row>
    <row r="8">
      <c r="A8" s="12" t="s">
        <v>27</v>
      </c>
      <c r="B8" s="13" t="str">
        <f t="shared" si="0"/>
        <v>ACUKA</v>
      </c>
      <c r="C8" s="13" t="str">
        <f t="shared" si="1"/>
        <v/>
      </c>
      <c r="D8" s="14">
        <f t="shared" ref="D8:D15" si="7">Erp_Malzeme_StokMiktari(A8,$B$1,$B$2,$B$4)</f>
        <v>6145</v>
      </c>
      <c r="E8" s="14">
        <f>Erp_Malzeme_StokMiktari(A8,$B$1,$C$2,$B$4)</f>
        <v>120</v>
      </c>
      <c r="F8" s="15">
        <f>Erp_Malzeme_SatisGetirIadeDusulmus(A8,$B$1,$B$2,$B$3,$C$3)</f>
        <v>12</v>
      </c>
      <c r="G8" s="15">
        <f>Erp_Malzeme_AlisGetirIadeDusulmus(A8,$B$1,$B$2,$B$3,$C$3)</f>
        <v>0</v>
      </c>
      <c r="H8" s="15">
        <f ca="1" t="shared" si="2"/>
        <v>9</v>
      </c>
      <c r="I8" s="15">
        <f ca="1" t="shared" si="3"/>
        <v>0</v>
      </c>
      <c r="J8" s="15"/>
      <c r="K8" s="15"/>
      <c r="L8" s="15">
        <f t="shared" si="4"/>
        <v>0</v>
      </c>
      <c r="M8" s="15"/>
      <c r="N8" s="15"/>
      <c r="O8" s="15"/>
      <c r="P8" s="16">
        <f t="shared" si="5"/>
        <v>0</v>
      </c>
      <c r="Q8" s="17">
        <f t="shared" si="6"/>
        <v>0</v>
      </c>
    </row>
    <row r="9">
      <c r="A9" s="12" t="s">
        <v>28</v>
      </c>
      <c r="B9" s="13" t="str">
        <f>Erp_Malzeme_Adi_Getir(A9,$B$1)</f>
        <v>DR OETKER KARBONAT EK VERGİ TEST</v>
      </c>
      <c r="C9" s="13" t="str">
        <f t="shared" si="1"/>
        <v/>
      </c>
      <c r="D9" s="14">
        <f t="shared" si="7"/>
        <v>119</v>
      </c>
      <c r="E9" s="14">
        <f>Erp_Malzeme_StokMiktari(A9,$B$1,$C$2,$B$4)</f>
        <v>0</v>
      </c>
      <c r="F9" s="15">
        <f>Erp_Malzeme_SatisGetirIadeDusulmus(A9,$B$1,$B$2,$B$3,$C$3)</f>
        <v>12</v>
      </c>
      <c r="G9" s="15">
        <f>Erp_Malzeme_AlisGetirIadeDusulmus(A9,$B$1,$B$2,$B$3,$C$3)</f>
        <v>0</v>
      </c>
      <c r="H9" s="15">
        <f ca="1" t="shared" si="2"/>
        <v>9</v>
      </c>
      <c r="I9" s="15">
        <f ca="1" t="shared" si="3"/>
        <v>0</v>
      </c>
      <c r="J9" s="15">
        <v>5</v>
      </c>
      <c r="K9" s="15">
        <v>20</v>
      </c>
      <c r="L9" s="15">
        <f t="shared" si="4"/>
        <v>0</v>
      </c>
      <c r="M9" s="15">
        <v>3</v>
      </c>
      <c r="N9" s="15"/>
      <c r="O9" s="15"/>
      <c r="P9" s="16">
        <f t="shared" si="5"/>
        <v>16.940000000000001</v>
      </c>
      <c r="Q9" s="17">
        <f t="shared" si="6"/>
        <v>18.634000000000004</v>
      </c>
    </row>
    <row r="10">
      <c r="A10" s="12" t="s">
        <v>29</v>
      </c>
      <c r="B10" s="13" t="str">
        <f>Erp_Malzeme_Adi_Getir(A10,$B$1)</f>
        <v>SU 0.5 LT</v>
      </c>
      <c r="C10" s="13" t="str">
        <f t="shared" si="1"/>
        <v/>
      </c>
      <c r="D10" s="14">
        <f t="shared" si="7"/>
        <v>-1203</v>
      </c>
      <c r="E10" s="14">
        <f>Erp_Malzeme_StokMiktari(A10,$B$1,$C$2,$B$4)</f>
        <v>0</v>
      </c>
      <c r="F10" s="15">
        <f>Erp_Malzeme_SatisGetirIadeDusulmus(A10,$B$1,$B$2,$B$3,$C$3)</f>
        <v>12</v>
      </c>
      <c r="G10" s="15">
        <f>Erp_Malzeme_AlisGetirIadeDusulmus(A10,$B$1,$B$2,$B$3,$C$3)</f>
        <v>0</v>
      </c>
      <c r="H10" s="15">
        <f ca="1" t="shared" si="2"/>
        <v>9</v>
      </c>
      <c r="I10" s="15">
        <f ca="1" t="shared" si="3"/>
        <v>0</v>
      </c>
      <c r="J10" s="15">
        <v>6</v>
      </c>
      <c r="K10" s="15">
        <v>22</v>
      </c>
      <c r="L10" s="15">
        <f t="shared" si="4"/>
        <v>0</v>
      </c>
      <c r="M10" s="15"/>
      <c r="N10" s="15"/>
      <c r="O10" s="15"/>
      <c r="P10" s="16">
        <f t="shared" si="5"/>
        <v>0</v>
      </c>
      <c r="Q10" s="17">
        <f t="shared" si="6"/>
        <v>0</v>
      </c>
    </row>
    <row r="11">
      <c r="A11" s="12" t="s">
        <v>30</v>
      </c>
      <c r="B11" s="13" t="str">
        <f>Erp_Malzeme_Adi_Getir(A11,$B$1)</f>
        <v xml:space="preserve">ETİ CİN </v>
      </c>
      <c r="C11" s="13" t="str">
        <f t="shared" si="1"/>
        <v/>
      </c>
      <c r="D11" s="14">
        <f t="shared" si="7"/>
        <v>-52</v>
      </c>
      <c r="E11" s="14">
        <f>Erp_Malzeme_StokMiktari(A11,$B$1,$C$2,$B$4)</f>
        <v>0</v>
      </c>
      <c r="F11" s="15">
        <f>Erp_Malzeme_SatisGetirIadeDusulmus(A11,$B$1,$B$2,$B$3,$C$3)</f>
        <v>13</v>
      </c>
      <c r="G11" s="15">
        <f>Erp_Malzeme_AlisGetirIadeDusulmus(A11,$B$1,$B$2,$B$3,$C$3)</f>
        <v>0</v>
      </c>
      <c r="H11" s="15">
        <f ca="1" t="shared" si="2"/>
        <v>9.75</v>
      </c>
      <c r="I11" s="15">
        <f ca="1" t="shared" si="3"/>
        <v>0</v>
      </c>
      <c r="J11" s="15"/>
      <c r="K11" s="15"/>
      <c r="L11" s="15">
        <f t="shared" si="4"/>
        <v>0</v>
      </c>
      <c r="M11" s="15"/>
      <c r="N11" s="15"/>
      <c r="O11" s="15"/>
      <c r="P11" s="16">
        <f t="shared" si="5"/>
        <v>0</v>
      </c>
      <c r="Q11" s="17">
        <f t="shared" si="6"/>
        <v>0</v>
      </c>
    </row>
    <row r="12">
      <c r="A12" s="12" t="s">
        <v>31</v>
      </c>
      <c r="B12" s="13" t="str">
        <f>Erp_Malzeme_Adi_Getir(A12,$B$1)</f>
        <v>WHITE BOARD MARKER KIRMIZI KALEM</v>
      </c>
      <c r="C12" s="13" t="str">
        <f t="shared" si="1"/>
        <v/>
      </c>
      <c r="D12" s="14">
        <f t="shared" si="7"/>
        <v>-24</v>
      </c>
      <c r="E12" s="14">
        <f>Erp_Malzeme_StokMiktari(A12,$B$1,$C$2,$B$4)</f>
        <v>0</v>
      </c>
      <c r="F12" s="15">
        <f>Erp_Malzeme_SatisGetirIadeDusulmus(A12,$B$1,$B$2,$B$3,$C$3)</f>
        <v>12</v>
      </c>
      <c r="G12" s="15">
        <f>Erp_Malzeme_AlisGetirIadeDusulmus(A12,$B$1,$B$2,$B$3,$C$3)</f>
        <v>0</v>
      </c>
      <c r="H12" s="15">
        <f ca="1" t="shared" si="2"/>
        <v>9</v>
      </c>
      <c r="I12" s="15">
        <f ca="1" t="shared" si="3"/>
        <v>0</v>
      </c>
      <c r="J12" s="15">
        <v>3</v>
      </c>
      <c r="K12" s="15">
        <v>5</v>
      </c>
      <c r="L12" s="15">
        <f t="shared" si="4"/>
        <v>0</v>
      </c>
      <c r="M12" s="15">
        <v>3</v>
      </c>
      <c r="N12" s="15">
        <v>2</v>
      </c>
      <c r="O12" s="15">
        <v>1</v>
      </c>
      <c r="P12" s="16">
        <f t="shared" si="5"/>
        <v>0</v>
      </c>
      <c r="Q12" s="17">
        <f t="shared" si="6"/>
        <v>0</v>
      </c>
    </row>
    <row r="13">
      <c r="A13" s="12" t="s">
        <v>32</v>
      </c>
      <c r="B13" s="13" t="str">
        <f>Erp_Malzeme_Adi_Getir(A13,$B$1)</f>
        <v>WHITE BOARD MARKER KIRMIZI YEŞİL</v>
      </c>
      <c r="C13" s="13" t="str">
        <f t="shared" si="1"/>
        <v/>
      </c>
      <c r="D13" s="14">
        <f t="shared" si="7"/>
        <v>-12</v>
      </c>
      <c r="E13" s="14">
        <f>Erp_Malzeme_StokMiktari(A13,$B$1,$C$2,$B$4)</f>
        <v>0</v>
      </c>
      <c r="F13" s="15">
        <f>Erp_Malzeme_SatisGetirIadeDusulmus(A13,$B$1,$B$2,$B$3,$C$3)</f>
        <v>12</v>
      </c>
      <c r="G13" s="15">
        <f>Erp_Malzeme_AlisGetirIadeDusulmus(A13,$B$1,$B$2,$B$3,$C$3)</f>
        <v>0</v>
      </c>
      <c r="H13" s="15">
        <f ca="1" t="shared" si="2"/>
        <v>9</v>
      </c>
      <c r="I13" s="15">
        <f ca="1" t="shared" si="3"/>
        <v>0</v>
      </c>
      <c r="J13" s="15"/>
      <c r="K13" s="15"/>
      <c r="L13" s="15">
        <f t="shared" si="4"/>
        <v>0</v>
      </c>
      <c r="M13" s="15"/>
      <c r="N13" s="15"/>
      <c r="O13" s="15"/>
      <c r="P13" s="16">
        <f t="shared" si="5"/>
        <v>0</v>
      </c>
      <c r="Q13" s="17">
        <f t="shared" si="6"/>
        <v>0</v>
      </c>
    </row>
    <row r="14">
      <c r="A14" s="12" t="s">
        <v>33</v>
      </c>
      <c r="B14" s="13" t="str">
        <f>Erp_Malzeme_Adi_Getir(A14,$B$1)</f>
        <v xml:space="preserve">REÇEL 850 GRAM VİŞNE </v>
      </c>
      <c r="C14" s="13" t="str">
        <f t="shared" si="1"/>
        <v/>
      </c>
      <c r="D14" s="14">
        <f t="shared" si="7"/>
        <v>-22023</v>
      </c>
      <c r="E14" s="14">
        <f>Erp_Malzeme_StokMiktari(A14,$B$1,$C$2,$B$4)</f>
        <v>0</v>
      </c>
      <c r="F14" s="15">
        <f>Erp_Malzeme_SatisGetirIadeDusulmus(A14,$B$1,$B$2,$B$3,$C$3)</f>
        <v>24</v>
      </c>
      <c r="G14" s="15">
        <f>Erp_Malzeme_AlisGetirIadeDusulmus(A14,$B$1,$B$2,$B$3,$C$3)</f>
        <v>0</v>
      </c>
      <c r="H14" s="15">
        <f ca="1" t="shared" si="2"/>
        <v>18</v>
      </c>
      <c r="I14" s="15">
        <f ca="1" t="shared" si="3"/>
        <v>0</v>
      </c>
      <c r="J14" s="15">
        <v>2</v>
      </c>
      <c r="K14" s="15">
        <v>24</v>
      </c>
      <c r="L14" s="15">
        <f t="shared" si="4"/>
        <v>21.296296000000002</v>
      </c>
      <c r="M14" s="15"/>
      <c r="N14" s="15"/>
      <c r="O14" s="15"/>
      <c r="P14" s="16">
        <f t="shared" si="5"/>
        <v>0</v>
      </c>
      <c r="Q14" s="17">
        <f t="shared" si="6"/>
        <v>0</v>
      </c>
    </row>
    <row r="15">
      <c r="A15" s="12" t="s">
        <v>34</v>
      </c>
      <c r="B15" s="13" t="str">
        <f>Erp_Malzeme_Adi_Getir(A15,$B$1)</f>
        <v>SAMSUNG GOLD LEVEL</v>
      </c>
      <c r="C15" s="13" t="str">
        <f t="shared" si="1"/>
        <v/>
      </c>
      <c r="D15" s="14">
        <f t="shared" si="7"/>
        <v>-13</v>
      </c>
      <c r="E15" s="14">
        <f>Erp_Malzeme_StokMiktari(A15,$B$1,$C$2,$B$4)</f>
        <v>0</v>
      </c>
      <c r="F15" s="15">
        <f>Erp_Malzeme_SatisGetirIadeDusulmus(A15,$B$1,$B$2,$B$3,$C$3)</f>
        <v>12</v>
      </c>
      <c r="G15" s="15">
        <f>Erp_Malzeme_AlisGetirIadeDusulmus(A15,$B$1,$B$2,$B$3,$C$3)</f>
        <v>0</v>
      </c>
      <c r="H15" s="15">
        <f ca="1" t="shared" si="2"/>
        <v>9</v>
      </c>
      <c r="I15" s="15">
        <f ca="1" t="shared" si="3"/>
        <v>0</v>
      </c>
      <c r="J15" s="15"/>
      <c r="K15" s="15"/>
      <c r="L15" s="15">
        <f t="shared" si="4"/>
        <v>0</v>
      </c>
      <c r="M15" s="15"/>
      <c r="N15" s="15"/>
      <c r="O15" s="15"/>
      <c r="P15" s="16">
        <f t="shared" si="5"/>
        <v>0</v>
      </c>
      <c r="Q15" s="17">
        <f t="shared" si="6"/>
        <v>0</v>
      </c>
    </row>
    <row r="16">
      <c r="A16" s="12" t="s">
        <v>35</v>
      </c>
      <c r="B16" s="13" t="str">
        <f>Erp_Malzeme_Adi_Getir(A16,$B$1)</f>
        <v xml:space="preserve">ABC DETERJAN BAHAR FERAHLIGI 3 KG </v>
      </c>
      <c r="C16" s="13" t="str">
        <f t="shared" si="1"/>
        <v>ABC</v>
      </c>
      <c r="D16" s="14">
        <f>Erp_Malzeme_StokMiktari(A16,$B$1,$B$2,$B$4)</f>
        <v>3089</v>
      </c>
      <c r="E16" s="14">
        <f>Erp_Malzeme_StokMiktari(A16,$B$1,$C$2,$B$4)</f>
        <v>0</v>
      </c>
      <c r="F16" s="15">
        <f>Erp_Malzeme_SatisGetirIadeDusulmus(A16,$B$1,$B$2,$B$3,$C$3)</f>
        <v>11</v>
      </c>
      <c r="G16" s="15">
        <f>Erp_Malzeme_AlisGetirIadeDusulmus(A16,$B$1,$B$2,$B$3,$C$3)</f>
        <v>1200</v>
      </c>
      <c r="H16" s="15">
        <f ca="1" t="shared" si="2"/>
        <v>8.25</v>
      </c>
      <c r="I16" s="15">
        <f ca="1" t="shared" si="3"/>
        <v>900</v>
      </c>
      <c r="J16" s="15">
        <v>1</v>
      </c>
      <c r="K16" s="15">
        <v>60</v>
      </c>
      <c r="L16" s="15">
        <f t="shared" si="4"/>
        <v>0</v>
      </c>
      <c r="M16" s="15"/>
      <c r="N16" s="15"/>
      <c r="O16" s="15"/>
      <c r="P16" s="16">
        <f t="shared" si="5"/>
        <v>56.68</v>
      </c>
      <c r="Q16" s="17">
        <f t="shared" si="6"/>
        <v>62.348000000000006</v>
      </c>
    </row>
    <row r="17">
      <c r="A17" s="12" t="s">
        <v>36</v>
      </c>
      <c r="B17" s="13" t="str">
        <f>Erp_Malzeme_Adi_Getir(A17,$B$1)</f>
        <v>ABC DETERJAN BAHAR FERAHLIGI 9 KG</v>
      </c>
      <c r="C17" s="13" t="str">
        <f t="shared" si="1"/>
        <v>ABC</v>
      </c>
      <c r="D17" s="14">
        <f>Erp_Malzeme_StokMiktari(A17,$B$1,$B$2,$B$4)</f>
        <v>12703</v>
      </c>
      <c r="E17" s="14">
        <f>Erp_Malzeme_StokMiktari(A17,$B$1,$C$2,$B$4)</f>
        <v>0</v>
      </c>
      <c r="F17" s="15">
        <f>Erp_Malzeme_SatisGetirIadeDusulmus(A17,$B$1,$B$2,$B$3,$C$3)</f>
        <v>0</v>
      </c>
      <c r="G17" s="15">
        <f>Erp_Malzeme_AlisGetirIadeDusulmus(A17,$B$1,$B$2,$B$3,$C$3)</f>
        <v>1200</v>
      </c>
      <c r="H17" s="15">
        <f ca="1" t="shared" si="2"/>
        <v>0</v>
      </c>
      <c r="I17" s="15">
        <f ca="1" t="shared" si="3"/>
        <v>900</v>
      </c>
      <c r="J17" s="15"/>
      <c r="K17" s="15"/>
      <c r="L17" s="15">
        <f t="shared" si="4"/>
        <v>0</v>
      </c>
      <c r="M17" s="15"/>
      <c r="N17" s="15"/>
      <c r="O17" s="15"/>
      <c r="P17" s="16">
        <f t="shared" si="5"/>
        <v>14.390000000000001</v>
      </c>
      <c r="Q17" s="17">
        <f t="shared" si="6"/>
        <v>15.829000000000002</v>
      </c>
    </row>
    <row r="18">
      <c r="A18" s="12" t="s">
        <v>37</v>
      </c>
      <c r="B18" s="13" t="str">
        <f t="shared" si="0"/>
        <v>X TURŞU 1 LT CAM KAVANOZ</v>
      </c>
      <c r="C18" s="13" t="str">
        <f t="shared" si="1"/>
        <v/>
      </c>
      <c r="D18" s="14">
        <f>Erp_Malzeme_StokMiktari(A18,$B$1,$B$2,$B$4)</f>
        <v>997</v>
      </c>
      <c r="E18" s="14">
        <f>Erp_Malzeme_StokMiktari(A18,$B$1,$C$2,$B$4)</f>
        <v>0</v>
      </c>
      <c r="F18" s="15">
        <f>Erp_Malzeme_SatisGetirIadeDusulmus(A18,$B$1,$B$2,$B$3,$C$3)</f>
        <v>0</v>
      </c>
      <c r="G18" s="15">
        <f>Erp_Malzeme_AlisGetirIadeDusulmus(A18,$B$1,$B$2,$B$3,$C$3)</f>
        <v>1000</v>
      </c>
      <c r="H18" s="15">
        <f ca="1" t="shared" si="2"/>
        <v>0</v>
      </c>
      <c r="I18" s="15">
        <f ca="1" t="shared" si="3"/>
        <v>750</v>
      </c>
      <c r="J18" s="15">
        <v>12</v>
      </c>
      <c r="K18" s="15">
        <v>25</v>
      </c>
      <c r="L18" s="15">
        <f t="shared" si="4"/>
        <v>0</v>
      </c>
      <c r="M18" s="15"/>
      <c r="N18" s="15"/>
      <c r="O18" s="15"/>
      <c r="P18" s="16">
        <f t="shared" si="5"/>
        <v>20</v>
      </c>
      <c r="Q18" s="17">
        <f t="shared" si="6"/>
        <v>22</v>
      </c>
    </row>
    <row r="19">
      <c r="A19" s="12" t="s">
        <v>38</v>
      </c>
      <c r="B19" s="13" t="str">
        <f t="shared" si="0"/>
        <v>2si1 ARD.48Lİ 12(48x10g) SMS</v>
      </c>
      <c r="C19" s="13" t="str">
        <f t="shared" si="1"/>
        <v>Nestle</v>
      </c>
      <c r="D19" s="14">
        <f>Erp_Malzeme_StokMiktari(A19,$B$1,$B$2,$B$4)</f>
        <v>1212</v>
      </c>
      <c r="E19" s="14">
        <f>Erp_Malzeme_StokMiktari(A19,$B$1,$C$2,$B$4)</f>
        <v>0</v>
      </c>
      <c r="F19" s="15">
        <f>Erp_Malzeme_SatisGetirIadeDusulmus(A19,$B$1,$B$2,$B$3,$C$3)</f>
        <v>0</v>
      </c>
      <c r="G19" s="15">
        <f>Erp_Malzeme_AlisGetirIadeDusulmus(A19,$B$1,$B$2,$B$3,$C$3)</f>
        <v>1200</v>
      </c>
      <c r="H19" s="15">
        <f ca="1" t="shared" si="2"/>
        <v>0</v>
      </c>
      <c r="I19" s="15">
        <f ca="1" t="shared" si="3"/>
        <v>900</v>
      </c>
      <c r="J19" s="15"/>
      <c r="K19" s="15"/>
      <c r="L19" s="15">
        <f t="shared" si="4"/>
        <v>86.951499999999996</v>
      </c>
      <c r="M19" s="15"/>
      <c r="N19" s="15"/>
      <c r="O19" s="15"/>
      <c r="P19" s="16">
        <f t="shared" si="5"/>
        <v>2</v>
      </c>
      <c r="Q19" s="17">
        <f t="shared" si="6"/>
        <v>2.2000000000000002</v>
      </c>
    </row>
    <row r="20">
      <c r="A20" s="12" t="s">
        <v>39</v>
      </c>
      <c r="B20" s="13" t="str">
        <f t="shared" si="0"/>
        <v>3ü1 ARD.ORJ.48Lİ 12(48x17,5g) YENİ</v>
      </c>
      <c r="C20" s="13" t="str">
        <f t="shared" si="1"/>
        <v>Nestle</v>
      </c>
      <c r="D20" s="14">
        <f>Erp_Malzeme_StokMiktari(A20,$B$1,$B$2,$B$4)</f>
        <v>14820</v>
      </c>
      <c r="E20" s="14">
        <f>Erp_Malzeme_StokMiktari(A20,$B$1,$C$2,$B$4)</f>
        <v>0</v>
      </c>
      <c r="F20" s="15">
        <f>Erp_Malzeme_SatisGetirIadeDusulmus(A20,$B$1,$B$2,$B$3,$C$3)</f>
        <v>0</v>
      </c>
      <c r="G20" s="15">
        <f>Erp_Malzeme_AlisGetirIadeDusulmus(A20,$B$1,$B$2,$B$3,$C$3)</f>
        <v>1200</v>
      </c>
      <c r="H20" s="15">
        <f ca="1" t="shared" si="2"/>
        <v>0</v>
      </c>
      <c r="I20" s="15">
        <f ca="1" t="shared" si="3"/>
        <v>900</v>
      </c>
      <c r="J20" s="15"/>
      <c r="K20" s="15"/>
      <c r="L20" s="15">
        <f t="shared" si="4"/>
        <v>2</v>
      </c>
      <c r="M20" s="15"/>
      <c r="N20" s="15"/>
      <c r="O20" s="15"/>
      <c r="P20" s="16">
        <f t="shared" si="5"/>
        <v>2.3999999999999999</v>
      </c>
      <c r="Q20" s="17">
        <f t="shared" si="6"/>
        <v>2.6400000000000001</v>
      </c>
    </row>
    <row r="21">
      <c r="A21" s="12" t="s">
        <v>40</v>
      </c>
      <c r="B21" s="13" t="str">
        <f t="shared" si="0"/>
        <v xml:space="preserve">3ü1 ARD.SÜTLÜ KÖPÜKLÜ 48Lİ  12(48x17.4g) YENİ</v>
      </c>
      <c r="C21" s="13" t="str">
        <f t="shared" si="1"/>
        <v>Nestle</v>
      </c>
      <c r="D21" s="14">
        <f>Erp_Malzeme_StokMiktari(A21,$B$1,$B$2,$B$4)</f>
        <v>812</v>
      </c>
      <c r="E21" s="14">
        <f>Erp_Malzeme_StokMiktari(A21,$B$1,$C$2,$B$4)</f>
        <v>0</v>
      </c>
      <c r="F21" s="15">
        <f>Erp_Malzeme_SatisGetirIadeDusulmus(A21,$B$1,$B$2,$B$3,$C$3)</f>
        <v>0</v>
      </c>
      <c r="G21" s="15">
        <f>Erp_Malzeme_AlisGetirIadeDusulmus(A21,$B$1,$B$2,$B$3,$C$3)</f>
        <v>1100</v>
      </c>
      <c r="H21" s="15">
        <f ca="1" t="shared" si="2"/>
        <v>0</v>
      </c>
      <c r="I21" s="15">
        <f ca="1" t="shared" si="3"/>
        <v>825</v>
      </c>
      <c r="J21" s="15"/>
      <c r="K21" s="15"/>
      <c r="L21" s="15">
        <f t="shared" si="4"/>
        <v>0</v>
      </c>
      <c r="M21" s="15"/>
      <c r="N21" s="15"/>
      <c r="O21" s="15"/>
      <c r="P21" s="16">
        <f t="shared" si="5"/>
        <v>1.45</v>
      </c>
      <c r="Q21" s="17">
        <f t="shared" si="6"/>
        <v>1.595</v>
      </c>
    </row>
    <row r="22">
      <c r="A22" s="12" t="s">
        <v>41</v>
      </c>
      <c r="B22" s="13" t="str">
        <f t="shared" si="0"/>
        <v>NESTLE 1927 %73 BİTTER ÇİK. 24(6X65g) YENİ</v>
      </c>
      <c r="C22" s="13" t="str">
        <f t="shared" si="1"/>
        <v/>
      </c>
      <c r="D22" s="14">
        <f>Erp_Malzeme_StokMiktari(A22,$B$1,$B$2,$B$4)</f>
        <v>20</v>
      </c>
      <c r="E22" s="14">
        <f>Erp_Malzeme_StokMiktari(A22,$B$1,$C$2,$B$4)</f>
        <v>0</v>
      </c>
      <c r="F22" s="15">
        <f>Erp_Malzeme_SatisGetirIadeDusulmus(A22,$B$1,$B$2,$B$3,$C$3)</f>
        <v>0</v>
      </c>
      <c r="G22" s="15">
        <f>Erp_Malzeme_AlisGetirIadeDusulmus(A22,$B$1,$B$2,$B$3,$C$3)</f>
        <v>0</v>
      </c>
      <c r="H22" s="15">
        <f ca="1" t="shared" si="2"/>
        <v>0</v>
      </c>
      <c r="I22" s="15">
        <f ca="1" t="shared" si="3"/>
        <v>0</v>
      </c>
      <c r="J22" s="15">
        <v>23</v>
      </c>
      <c r="K22" s="15">
        <v>10</v>
      </c>
      <c r="L22" s="15">
        <f t="shared" si="4"/>
        <v>0</v>
      </c>
      <c r="M22" s="15">
        <v>1</v>
      </c>
      <c r="N22" s="15"/>
      <c r="O22" s="15"/>
      <c r="P22" s="16">
        <f t="shared" si="5"/>
        <v>0</v>
      </c>
      <c r="Q22" s="17">
        <f t="shared" si="6"/>
        <v>0</v>
      </c>
    </row>
    <row r="23">
      <c r="A23" s="12" t="s">
        <v>42</v>
      </c>
      <c r="B23" s="13" t="str">
        <f t="shared" si="0"/>
        <v>NESTLE 1927 FINDIKLIGOFRET 18(12x33g) YENİ</v>
      </c>
      <c r="C23" s="13" t="str">
        <f t="shared" si="1"/>
        <v/>
      </c>
      <c r="D23" s="14">
        <f>Erp_Malzeme_StokMiktari(A23,$B$1,$B$2,$B$4)</f>
        <v>78</v>
      </c>
      <c r="E23" s="14">
        <f>Erp_Malzeme_StokMiktari(A23,$B$1,$C$2,$B$4)</f>
        <v>0</v>
      </c>
      <c r="F23" s="15">
        <f>Erp_Malzeme_SatisGetirIadeDusulmus(A23,$B$1,$B$2,$B$3,$C$3)</f>
        <v>0</v>
      </c>
      <c r="G23" s="15">
        <f>Erp_Malzeme_AlisGetirIadeDusulmus(A23,$B$1,$B$2,$B$3,$C$3)</f>
        <v>0</v>
      </c>
      <c r="H23" s="15">
        <f ca="1" t="shared" si="2"/>
        <v>0</v>
      </c>
      <c r="I23" s="15">
        <f ca="1" t="shared" si="3"/>
        <v>0</v>
      </c>
      <c r="J23" s="15"/>
      <c r="K23" s="15"/>
      <c r="L23" s="15">
        <f t="shared" si="4"/>
        <v>37</v>
      </c>
      <c r="M23" s="15"/>
      <c r="N23" s="15"/>
      <c r="O23" s="15"/>
      <c r="P23" s="16">
        <f t="shared" si="5"/>
        <v>0</v>
      </c>
      <c r="Q23" s="17">
        <f t="shared" si="6"/>
        <v>0</v>
      </c>
    </row>
    <row r="24">
      <c r="A24" s="12" t="s">
        <v>43</v>
      </c>
      <c r="B24" s="13" t="str">
        <f t="shared" si="0"/>
        <v>3ü1 ARADA TARÇIN ve KARANFİL 12(24X17.5g)</v>
      </c>
      <c r="C24" s="13" t="str">
        <f t="shared" si="1"/>
        <v/>
      </c>
      <c r="D24" s="14">
        <f>Erp_Malzeme_StokMiktari(A24,$B$1,$B$2,$B$4)</f>
        <v>1438</v>
      </c>
      <c r="E24" s="14">
        <f>Erp_Malzeme_StokMiktari(A24,$B$1,$C$2,$B$4)</f>
        <v>0</v>
      </c>
      <c r="F24" s="15">
        <f>Erp_Malzeme_SatisGetirIadeDusulmus(A24,$B$1,$B$2,$B$3,$C$3)</f>
        <v>0</v>
      </c>
      <c r="G24" s="15">
        <f>Erp_Malzeme_AlisGetirIadeDusulmus(A24,$B$1,$B$2,$B$3,$C$3)</f>
        <v>0</v>
      </c>
      <c r="H24" s="15">
        <f ca="1" t="shared" si="2"/>
        <v>0</v>
      </c>
      <c r="I24" s="15">
        <f ca="1" t="shared" si="3"/>
        <v>0</v>
      </c>
      <c r="J24" s="15"/>
      <c r="K24" s="15"/>
      <c r="L24" s="15">
        <f t="shared" si="4"/>
        <v>0</v>
      </c>
      <c r="M24" s="15"/>
      <c r="N24" s="15"/>
      <c r="O24" s="15"/>
      <c r="P24" s="16">
        <f t="shared" si="5"/>
        <v>0</v>
      </c>
      <c r="Q24" s="17">
        <f t="shared" si="6"/>
        <v>0</v>
      </c>
    </row>
    <row r="25">
      <c r="A25" s="12" t="s">
        <v>44</v>
      </c>
      <c r="B25" s="13" t="str">
        <f t="shared" si="0"/>
        <v>24 Adet Meyve Barı Erik 20 gr MXM006, one size</v>
      </c>
      <c r="C25" s="13" t="str">
        <f t="shared" si="1"/>
        <v/>
      </c>
      <c r="D25" s="14">
        <f>Erp_Malzeme_StokMiktari(A25,$B$1,$B$2,$B$4)</f>
        <v>-42</v>
      </c>
      <c r="E25" s="14">
        <f>Erp_Malzeme_StokMiktari(A25,$B$1,$C$2,$B$4)</f>
        <v>0</v>
      </c>
      <c r="F25" s="15">
        <f>Erp_Malzeme_SatisGetirIadeDusulmus(A25,$B$1,$B$2,$B$3,$C$3)</f>
        <v>0</v>
      </c>
      <c r="G25" s="15">
        <f>Erp_Malzeme_AlisGetirIadeDusulmus(A25,$B$1,$B$2,$B$3,$C$3)</f>
        <v>0</v>
      </c>
      <c r="H25" s="15">
        <f ca="1" t="shared" si="2"/>
        <v>0</v>
      </c>
      <c r="I25" s="15">
        <f ca="1" t="shared" si="3"/>
        <v>0</v>
      </c>
      <c r="J25" s="15"/>
      <c r="K25" s="15"/>
      <c r="L25" s="15">
        <f t="shared" si="4"/>
        <v>0</v>
      </c>
      <c r="M25" s="15"/>
      <c r="N25" s="15"/>
      <c r="O25" s="15"/>
      <c r="P25" s="16">
        <f t="shared" si="5"/>
        <v>0</v>
      </c>
      <c r="Q25" s="17">
        <f t="shared" si="6"/>
        <v>0</v>
      </c>
    </row>
    <row r="26">
      <c r="A26" s="12" t="s">
        <v>45</v>
      </c>
      <c r="B26" s="13" t="str">
        <f t="shared" si="0"/>
        <v>12 Adet Meyve Barı 6 Çeşit MXM007, one size</v>
      </c>
      <c r="C26" s="13" t="str">
        <f t="shared" si="1"/>
        <v/>
      </c>
      <c r="D26" s="14">
        <f>Erp_Malzeme_StokMiktari(A26,$B$1,$B$2,$B$4)</f>
        <v>1</v>
      </c>
      <c r="E26" s="14">
        <f>Erp_Malzeme_StokMiktari(A26,$B$1,$C$2,$B$4)</f>
        <v>0</v>
      </c>
      <c r="F26" s="15">
        <f>Erp_Malzeme_SatisGetirIadeDusulmus(A26,$B$1,$B$2,$B$3,$C$3)</f>
        <v>0</v>
      </c>
      <c r="G26" s="15">
        <f>Erp_Malzeme_AlisGetirIadeDusulmus(A26,$B$1,$B$2,$B$3,$C$3)</f>
        <v>0</v>
      </c>
      <c r="H26" s="15">
        <f ca="1" t="shared" si="2"/>
        <v>0</v>
      </c>
      <c r="I26" s="15">
        <f ca="1" t="shared" si="3"/>
        <v>0</v>
      </c>
      <c r="J26" s="15"/>
      <c r="K26" s="15"/>
      <c r="L26" s="15">
        <f t="shared" si="4"/>
        <v>0</v>
      </c>
      <c r="M26" s="15"/>
      <c r="N26" s="15"/>
      <c r="O26" s="15"/>
      <c r="P26" s="16">
        <f t="shared" si="5"/>
        <v>0</v>
      </c>
      <c r="Q26" s="17">
        <f t="shared" si="6"/>
        <v>0</v>
      </c>
    </row>
    <row r="27">
      <c r="A27" s="18" t="s">
        <v>46</v>
      </c>
      <c r="B27" s="13" t="str">
        <f t="shared" si="0"/>
        <v>3'Lü Helvarthurma Pek. Helva(400 Gr) PLH232323, one size</v>
      </c>
      <c r="C27" s="13" t="str">
        <f t="shared" si="1"/>
        <v/>
      </c>
      <c r="D27" s="14">
        <f t="shared" ref="D27" si="8">Erp_Malzeme_StokMiktari(A27,$B$1,$B$2,$B$4)</f>
        <v>-27</v>
      </c>
      <c r="E27" s="14">
        <f>Erp_Malzeme_StokMiktari(A27,$B$1,$C$2,$B$4)</f>
        <v>0</v>
      </c>
      <c r="F27" s="15">
        <f>Erp_Malzeme_SatisGetirIadeDusulmus(A27,$B$1,$B$2,$B$3,$C$3)</f>
        <v>0</v>
      </c>
      <c r="G27" s="15">
        <f>Erp_Malzeme_AlisGetirIadeDusulmus(A27,$B$1,$B$2,$B$3,$C$3)</f>
        <v>0</v>
      </c>
      <c r="H27" s="15">
        <f ca="1" t="shared" si="2"/>
        <v>0</v>
      </c>
      <c r="I27" s="15">
        <f ca="1" t="shared" si="3"/>
        <v>0</v>
      </c>
      <c r="J27" s="15"/>
      <c r="K27" s="15"/>
      <c r="L27" s="15">
        <f t="shared" si="4"/>
        <v>0</v>
      </c>
      <c r="M27" s="15"/>
      <c r="N27" s="15"/>
      <c r="O27" s="15"/>
      <c r="P27" s="16">
        <f t="shared" si="5"/>
        <v>0</v>
      </c>
      <c r="Q27" s="17">
        <f t="shared" si="6"/>
        <v>0</v>
      </c>
    </row>
    <row r="28">
      <c r="A28" s="13" t="s">
        <v>47</v>
      </c>
      <c r="B28" s="13" t="str">
        <f t="shared" si="0"/>
        <v>Tamek Domates Salçası 5'Lik (4250 Gr.)</v>
      </c>
      <c r="C28" s="13" t="str">
        <f t="shared" si="1"/>
        <v>Tamek</v>
      </c>
      <c r="D28" s="14">
        <f>Erp_Malzeme_StokMiktari(A28,$B$1,$B$2,$B$4)</f>
        <v>-8</v>
      </c>
      <c r="E28" s="14">
        <f>Erp_Malzeme_StokMiktari(A28,$B$1,$C$2,$B$4)</f>
        <v>12</v>
      </c>
      <c r="F28" s="15">
        <f>Erp_Malzeme_SatisGetirIadeDusulmus(A28,$B$1,$B$2,$B$3,$C$3)</f>
        <v>5</v>
      </c>
      <c r="G28" s="15">
        <f>Erp_Malzeme_AlisGetirIadeDusulmus(A28,$B$1,$B$2,$B$3,$C$3)</f>
        <v>0</v>
      </c>
      <c r="H28" s="15">
        <f ca="1" t="shared" si="2"/>
        <v>3.75</v>
      </c>
      <c r="I28" s="15">
        <f ca="1" t="shared" si="3"/>
        <v>0</v>
      </c>
      <c r="J28" s="15">
        <v>1</v>
      </c>
      <c r="K28" s="15">
        <v>45</v>
      </c>
      <c r="L28" s="15">
        <f t="shared" si="4"/>
        <v>0</v>
      </c>
      <c r="M28" s="15">
        <v>3</v>
      </c>
      <c r="N28" s="15"/>
      <c r="O28" s="15"/>
      <c r="P28" s="16">
        <f t="shared" si="5"/>
        <v>0</v>
      </c>
      <c r="Q28" s="17">
        <f t="shared" si="6"/>
        <v>0</v>
      </c>
    </row>
  </sheetData>
  <conditionalFormatting sqref="A7:A27">
    <cfRule priority="1" dxfId="0" type="expression">
      <formula>$B7&gt;100</formula>
    </cfRule>
    <cfRule priority="2" dxfId="1" type="expression">
      <formula>$B7&lt;0</formula>
    </cfRule>
  </conditionalFormatting>
</worksheet>
</file>

<file path=docProps/app.xml><?xml version="1.0" encoding="utf-8"?>
<Properties xmlns="http://schemas.openxmlformats.org/officeDocument/2006/extended-properties"/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HHDULTRABOOK\huseyin</dc:creator>
  <cp:lastModifiedBy>HHDULTRABOOK\huseyin</cp:lastModifiedBy>
  <dcterms:created xsi:type="dcterms:W3CDTF">2022-02-08T13:15:47Z</dcterms:created>
  <dcterms:modified xsi:type="dcterms:W3CDTF">2022-02-10T19:07:18Z</dcterms:modified>
</cp:coreProperties>
</file>