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Belgelerim\Visual Studio 2017\Projects\Quantum Erp\Quantum Erp\bin\Debug\ExcelReportEngine\Cari Analiz\"/>
    </mc:Choice>
  </mc:AlternateContent>
  <bookViews>
    <workbookView xWindow="0" yWindow="0" windowWidth="0" windowHeight="0"/>
  </bookViews>
  <sheets>
    <sheet name="Sheet1" sheetId="1" r:id="rId1"/>
  </sheets>
  <calcPr/>
</workbook>
</file>

<file path=xl/calcChain.xml><?xml version="1.0" encoding="utf-8"?>
<calcChain xmlns="http://schemas.openxmlformats.org/spreadsheetml/2006/main">
  <c i="1" l="1" r="G19"/>
  <c r="G18"/>
  <c r="G17"/>
  <c r="G16"/>
  <c r="G15"/>
  <c r="G14"/>
  <c r="G13"/>
  <c r="G12"/>
  <c r="G11"/>
  <c r="G10"/>
  <c r="G9"/>
  <c r="G8"/>
  <c r="G7"/>
  <c r="G6"/>
  <c r="L22"/>
  <c r="K22"/>
  <c r="H22"/>
  <c r="F22"/>
  <c r="D22"/>
  <c r="K21"/>
  <c r="B21"/>
  <c r="J20"/>
  <c r="C20"/>
  <c r="D19"/>
  <c r="D18"/>
  <c r="L16"/>
  <c r="F16"/>
  <c r="C16"/>
  <c r="F15"/>
  <c r="J14"/>
  <c r="D13"/>
  <c r="H12"/>
  <c r="F11"/>
  <c r="B11"/>
  <c r="H10"/>
  <c r="L9"/>
  <c r="E9"/>
  <c r="J8"/>
  <c r="B8"/>
  <c r="F7"/>
  <c r="B7"/>
  <c r="J22"/>
  <c r="E22"/>
  <c r="B22"/>
  <c r="E21"/>
  <c r="K20"/>
  <c r="D20"/>
  <c r="K19"/>
  <c r="B19"/>
  <c r="H18"/>
  <c r="K17"/>
  <c r="B17"/>
  <c r="D16"/>
  <c r="D15"/>
  <c r="E14"/>
  <c r="K13"/>
  <c r="K12"/>
  <c r="L11"/>
  <c r="D11"/>
  <c r="D10"/>
  <c r="B9"/>
  <c r="H8"/>
  <c r="J7"/>
  <c r="J6"/>
  <c r="E6"/>
  <c r="C22"/>
  <c r="H21"/>
  <c r="L20"/>
  <c r="J19"/>
  <c r="K18"/>
  <c r="L17"/>
  <c r="D17"/>
  <c r="E16"/>
  <c r="J15"/>
  <c r="K14"/>
  <c r="C14"/>
  <c r="F13"/>
  <c r="B13"/>
  <c r="E12"/>
  <c r="K11"/>
  <c r="L10"/>
  <c r="E10"/>
  <c r="D9"/>
  <c r="C8"/>
  <c r="K6"/>
  <c r="J21"/>
  <c r="C21"/>
  <c r="F20"/>
  <c r="B20"/>
  <c r="F19"/>
  <c r="C19"/>
  <c r="F18"/>
  <c r="J17"/>
  <c r="K16"/>
  <c r="B16"/>
  <c r="H15"/>
  <c r="L14"/>
  <c r="H14"/>
  <c r="H13"/>
  <c r="C13"/>
  <c r="B12"/>
  <c r="E11"/>
  <c r="J10"/>
  <c r="K9"/>
  <c r="F9"/>
  <c r="K8"/>
  <c r="K7"/>
  <c r="F6"/>
  <c r="L21"/>
  <c r="F21"/>
  <c r="H20"/>
  <c r="H19"/>
  <c r="L18"/>
  <c r="E18"/>
  <c r="B18"/>
  <c r="F17"/>
  <c r="C17"/>
  <c r="K15"/>
  <c r="B15"/>
  <c r="F14"/>
  <c r="L13"/>
  <c r="E13"/>
  <c r="L12"/>
  <c r="F12"/>
  <c r="C12"/>
  <c r="C11"/>
  <c r="F10"/>
  <c r="J9"/>
  <c r="L8"/>
  <c r="E8"/>
  <c r="D7"/>
  <c r="L6"/>
  <c r="D21"/>
  <c r="E20"/>
  <c r="L19"/>
  <c r="E19"/>
  <c r="J18"/>
  <c r="H17"/>
  <c r="J16"/>
  <c r="L15"/>
  <c r="C15"/>
  <c r="D14"/>
  <c r="J13"/>
  <c r="D12"/>
  <c r="J11"/>
  <c r="K10"/>
  <c r="B10"/>
  <c r="H9"/>
  <c r="C9"/>
  <c r="D8"/>
  <c r="H7"/>
  <c r="H6"/>
  <c r="C6"/>
  <c r="C18"/>
  <c r="E17"/>
  <c r="H16"/>
  <c r="E15"/>
  <c r="B14"/>
  <c r="J12"/>
  <c r="H11"/>
  <c r="C10"/>
  <c r="F8"/>
  <c r="L7"/>
  <c r="E7"/>
  <c r="C7"/>
  <c r="D6"/>
  <c r="B6"/>
  <c r="I13"/>
  <c r="I14"/>
  <c r="I18"/>
  <c r="I15"/>
  <c r="I6"/>
  <c r="I11"/>
  <c r="I16"/>
  <c r="I12"/>
  <c r="G22"/>
  <c r="I22"/>
  <c r="I7"/>
  <c r="I8"/>
  <c r="I17"/>
  <c r="G20"/>
  <c r="I20"/>
  <c r="I10"/>
  <c r="I9"/>
  <c r="I19"/>
  <c r="G21"/>
  <c r="I21"/>
</calcChain>
</file>

<file path=xl/sharedStrings.xml><?xml version="1.0" encoding="utf-8"?>
<sst xmlns="http://schemas.openxmlformats.org/spreadsheetml/2006/main">
  <si>
    <t>Sirket Kodu</t>
  </si>
  <si>
    <t>001</t>
  </si>
  <si>
    <t>Ambar Kodu</t>
  </si>
  <si>
    <t>Satış Tarihleri</t>
  </si>
  <si>
    <t>01/01/2022</t>
  </si>
  <si>
    <t>31/12/2022</t>
  </si>
  <si>
    <t>Son Tarih</t>
  </si>
  <si>
    <t>31-12-2100</t>
  </si>
  <si>
    <t>Cari Hesap Kodu</t>
  </si>
  <si>
    <t>Cari Adı</t>
  </si>
  <si>
    <t>Cari Bakiyesi</t>
  </si>
  <si>
    <t>Risk Limiti</t>
  </si>
  <si>
    <t>Çek Riski</t>
  </si>
  <si>
    <t>Senet Riski</t>
  </si>
  <si>
    <t>Toplam Riski</t>
  </si>
  <si>
    <t>Toplam Teminat</t>
  </si>
  <si>
    <t>Kalan Risk</t>
  </si>
  <si>
    <t>Bu Yıl Satış</t>
  </si>
  <si>
    <t>Bu Yıl Tahsilat</t>
  </si>
  <si>
    <t>İl</t>
  </si>
  <si>
    <t>00000003</t>
  </si>
  <si>
    <t>00000004</t>
  </si>
  <si>
    <t>00000005</t>
  </si>
  <si>
    <t>00000006</t>
  </si>
  <si>
    <t>00000007</t>
  </si>
  <si>
    <t>00000008</t>
  </si>
  <si>
    <t>00000009</t>
  </si>
  <si>
    <t>00000010</t>
  </si>
  <si>
    <t>00000015</t>
  </si>
  <si>
    <t>00000016</t>
  </si>
  <si>
    <t>000003</t>
  </si>
  <si>
    <t>000005</t>
  </si>
  <si>
    <t>00000713</t>
  </si>
  <si>
    <t>00000714</t>
  </si>
  <si>
    <t>00000715</t>
  </si>
  <si>
    <t>00000716</t>
  </si>
  <si>
    <t>00000717</t>
  </si>
</sst>
</file>

<file path=xl/styles.xml><?xml version="1.0" encoding="utf-8"?>
<styleSheet xmlns="http://schemas.openxmlformats.org/spreadsheetml/2006/main">
  <numFmts count="1">
    <numFmt numFmtId="164" formatCode="#,##0.00_ ;[Red]-#,##0.00 "/>
  </numFmts>
  <fonts count="5">
    <font>
      <sz val="11"/>
      <name val="Calibri"/>
      <family val="2"/>
      <scheme val="minor"/>
    </font>
    <font>
      <sz val="9"/>
      <name val="Calibri"/>
      <scheme val="minor"/>
    </font>
    <font>
      <sz val="9"/>
      <name val="Tahoma"/>
    </font>
    <font>
      <sz val="9"/>
      <color rgb="FFFFFFFF"/>
      <name val="Calibri"/>
      <scheme val="minor"/>
    </font>
    <font>
      <sz val="9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BD5B5"/>
      </patternFill>
    </fill>
    <fill>
      <patternFill patternType="solid">
        <fgColor rgb="FF31859B"/>
      </patternFill>
    </fill>
    <fill>
      <patternFill patternType="solid">
        <fgColor rgb="FFC6D9F0"/>
      </patternFill>
    </fill>
  </fills>
  <borders count="3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2">
    <xf numFmtId="0" fontId="0" fillId="0" borderId="0"/>
    <xf numFmtId="0" fontId="0" fillId="0" borderId="1"/>
  </cellStyleXfs>
  <cellXfs count="1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2" fillId="0" borderId="1" xfId="1" applyFont="1"/>
    <xf numFmtId="0" fontId="2" fillId="0" borderId="1" xfId="1" applyFont="1" applyAlignment="1">
      <alignment horizontal="left"/>
    </xf>
    <xf numFmtId="0" fontId="2" fillId="0" borderId="1" xfId="1" applyFont="1" applyAlignment="1">
      <alignment horizontal="left" wrapText="1"/>
    </xf>
    <xf numFmtId="14" fontId="2" fillId="0" borderId="1" xfId="1" applyNumberFormat="1" applyFont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1" fillId="0" borderId="2" xfId="0" applyFont="1" applyBorder="1"/>
    <xf numFmtId="164" fontId="1" fillId="0" borderId="2" xfId="0" applyNumberFormat="1" applyFont="1" applyBorder="1" applyAlignment="1"/>
    <xf numFmtId="4" fontId="1" fillId="0" borderId="2" xfId="0" applyNumberFormat="1" applyFont="1" applyBorder="1" applyAlignment="1"/>
  </cellXfs>
  <cellStyles count="2">
    <cellStyle name="Normal" xfId="0" builtinId="0"/>
    <cellStyle name="Normal 2" xfId="1"/>
  </cellStyles>
  <dxfs count="1">
    <dxf>
      <font>
        <color rgb="FF00B0F0"/>
        <family val="0"/>
        <charset val="0"/>
      </font>
      <fill>
        <patternFill patternType="solid">
          <fgColor rgb="FF00B0F0"/>
          <bgColor rgb="FFFFFFFF"/>
        </patternFill>
      </fill>
    </dxf>
  </dxfs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charts/chart1.xml><?xml version="1.0" encoding="utf-8"?>
<c:chartSpace xmlns:c="http://schemas.openxmlformats.org/drawingml/2006/chart" xmlns:r="http://schemas.openxmlformats.org/officeDocument/2006/relationships" xmlns:a="http://schemas.openxmlformats.org/drawingml/2006/main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Sheet1!$B$6:$B$22</c:f>
              <c:strCache>
                <c:ptCount val="17"/>
                <c:pt idx="0">
                  <c:v>OĞUZCAN GENÇ TEST</c:v>
                </c:pt>
                <c:pt idx="1">
                  <c:v>EN-KA DAY.TÜK.MAL.GIDA VE SAN TİC.LTD.ŞTİ.</c:v>
                </c:pt>
                <c:pt idx="2">
                  <c:v>DERPAŞ  GIDA VE İHT MAD SAN TİC A.Ş.</c:v>
                </c:pt>
                <c:pt idx="3">
                  <c:v>Silverline Ev Gereçleri Satış ve Pazarlama A.Ş.</c:v>
                </c:pt>
                <c:pt idx="4">
                  <c:v>CK AKDENİZ ELEKTRİK DAĞITIM SAN VE TİC A.Ş.</c:v>
                </c:pt>
                <c:pt idx="5">
                  <c:v>BUSE KORKMAZ</c:v>
                </c:pt>
                <c:pt idx="6">
                  <c:v>MICROSOFT COMPANY -USD</c:v>
                </c:pt>
                <c:pt idx="7">
                  <c:v>KOM BEL TAŞ </c:v>
                </c:pt>
                <c:pt idx="8">
                  <c:v>APPLE İNC -USD</c:v>
                </c:pt>
                <c:pt idx="9">
                  <c:v>TESLA CORP  -USD</c:v>
                </c:pt>
                <c:pt idx="10">
                  <c:v>SÜLEYMAN İSHAKOĞLU İSHAKOL BOYA SAN.A.Ş.</c:v>
                </c:pt>
                <c:pt idx="11">
                  <c:v>ERAY GRUB İNŞ TAAH.MÜH.MİM.SAN.VE.TİC .LTD.ŞTİ</c:v>
                </c:pt>
                <c:pt idx="12">
                  <c:v>ÇİFÇİOGLU TİÇ İNŞ MALZEMELERİ</c:v>
                </c:pt>
                <c:pt idx="13">
                  <c:v>PERVER MOBİLYA</c:v>
                </c:pt>
                <c:pt idx="14">
                  <c:v>RAFET KARATAS</c:v>
                </c:pt>
                <c:pt idx="15">
                  <c:v>MS YAPI MİMARLIK </c:v>
                </c:pt>
                <c:pt idx="16">
                  <c:v>GÜLKAP NAKLİYAT</c:v>
                </c:pt>
              </c:strCache>
            </c:strRef>
          </c:cat>
          <c:val>
            <c:numRef>
              <c:f>Sheet1!$C$6:$C$22</c:f>
              <c:numCache>
                <c:formatCode>#,##0.00_ ;[Red]-#,##0.00 </c:formatCode>
                <c:ptCount val="17"/>
                <c:pt idx="0" formatCode="#,##0.00_ ;[Red]-#,##0.00 ">
                  <c:v>0.009</c:v>
                </c:pt>
                <c:pt idx="1" formatCode="#,##0.00_ ;[Red]-#,##0.00 ">
                  <c:v>-73291.06159</c:v>
                </c:pt>
                <c:pt idx="2" formatCode="#,##0.00_ ;[Red]-#,##0.00 ">
                  <c:v>-170912.36017351</c:v>
                </c:pt>
                <c:pt idx="3" formatCode="#,##0.00_ ;[Red]-#,##0.00 ">
                  <c:v>294.32</c:v>
                </c:pt>
                <c:pt idx="4" formatCode="#,##0.00_ ;[Red]-#,##0.00 ">
                  <c:v>110771.04</c:v>
                </c:pt>
                <c:pt idx="5" formatCode="#,##0.00_ ;[Red]-#,##0.00 ">
                  <c:v>821.52</c:v>
                </c:pt>
                <c:pt idx="6" formatCode="#,##0.00_ ;[Red]-#,##0.00 ">
                  <c:v>82797.36452</c:v>
                </c:pt>
                <c:pt idx="7" formatCode="#,##0.00_ ;[Red]-#,##0.00 ">
                  <c:v>15654.38</c:v>
                </c:pt>
                <c:pt idx="8" formatCode="#,##0.00_ ;[Red]-#,##0.00 ">
                  <c:v>93143.18</c:v>
                </c:pt>
                <c:pt idx="9" formatCode="#,##0.00_ ;[Red]-#,##0.00 ">
                  <c:v>-1429.38</c:v>
                </c:pt>
                <c:pt idx="10" formatCode="#,##0.00_ ;[Red]-#,##0.00 ">
                  <c:v>13400</c:v>
                </c:pt>
                <c:pt idx="11" formatCode="#,##0.00_ ;[Red]-#,##0.00 ">
                  <c:v>0</c:v>
                </c:pt>
                <c:pt idx="12" formatCode="#,##0.00_ ;[Red]-#,##0.00 ">
                  <c:v>0</c:v>
                </c:pt>
                <c:pt idx="13" formatCode="#,##0.00_ ;[Red]-#,##0.00 ">
                  <c:v>0</c:v>
                </c:pt>
                <c:pt idx="14" formatCode="#,##0.00_ ;[Red]-#,##0.00 ">
                  <c:v>0</c:v>
                </c:pt>
                <c:pt idx="15" formatCode="#,##0.00_ ;[Red]-#,##0.00 ">
                  <c:v>0</c:v>
                </c:pt>
                <c:pt idx="16" formatCode="#,##0.00_ ;[Red]-#,##0.00 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catAx>
        <c:axId val="1"/>
        <c:scaling>
          <c:orientation val="minMax"/>
        </c:scaling>
        <c:delete val="0"/>
        <c:axPos val="b"/>
        <c:majorTickMark val="out"/>
        <c:minorTickMark val="none"/>
        <c:tickLblPos val="nextTo"/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/>
        <c:numFmt formatCode="#,##0.00_ ;[Red]-#,##0.00 " sourceLinked="1"/>
        <c:majorTickMark val="out"/>
        <c:minorTickMark val="none"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23</xdr:row>
      <xdr:rowOff>114300</xdr:rowOff>
    </xdr:from>
    <xdr:to>
      <xdr:col>13</xdr:col>
      <xdr:colOff>333375</xdr:colOff>
      <xdr:row>43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zoomScale="115" zoomScaleNormal="115" workbookViewId="0">
      <selection activeCell="G6" activeCellId="1" sqref="B6:B22 G6:G22"/>
    </sheetView>
  </sheetViews>
  <sheetFormatPr defaultRowHeight="12"/>
  <cols>
    <col min="1" max="1" width="11" style="2" customWidth="1"/>
    <col min="2" max="2" width="46.57031" style="2" bestFit="1" customWidth="1"/>
    <col min="3" max="3" width="11.28516" style="2" customWidth="1"/>
    <col min="4" max="4" width="10.14063" style="2" bestFit="1" customWidth="1"/>
    <col min="5" max="5" width="10.85547" style="2" customWidth="1"/>
    <col min="6" max="6" width="10.71094" style="2" customWidth="1"/>
    <col min="7" max="7" width="12.14063" style="2" customWidth="1"/>
    <col min="8" max="8" width="10.14063" style="2" bestFit="1" customWidth="1"/>
    <col min="9" max="9" width="10.85547" style="2" bestFit="1" customWidth="1"/>
    <col min="10" max="10" width="11.42578" style="2" customWidth="1"/>
    <col min="11" max="11" width="9.140625" style="2"/>
    <col min="12" max="12" width="9.855469" style="2" customWidth="1"/>
    <col min="13" max="16384" width="9.140625" style="2"/>
  </cols>
  <sheetData>
    <row r="1">
      <c r="A1" s="3" t="s">
        <v>0</v>
      </c>
      <c r="B1" s="3" t="s">
        <v>1</v>
      </c>
      <c r="C1" s="3"/>
    </row>
    <row r="2">
      <c r="A2" s="3" t="s">
        <v>2</v>
      </c>
      <c r="B2" s="4">
        <v>0</v>
      </c>
      <c r="C2" s="4"/>
    </row>
    <row r="3">
      <c r="A3" s="3" t="s">
        <v>3</v>
      </c>
      <c r="B3" s="5" t="s">
        <v>4</v>
      </c>
      <c r="C3" s="3" t="s">
        <v>5</v>
      </c>
    </row>
    <row r="4">
      <c r="A4" s="3" t="s">
        <v>6</v>
      </c>
      <c r="B4" s="6" t="s">
        <v>7</v>
      </c>
      <c r="C4" s="6"/>
      <c r="D4" s="3"/>
    </row>
    <row r="5" s="1" customFormat="1" ht="42" customHeight="1">
      <c r="A5" s="7" t="s">
        <v>8</v>
      </c>
      <c r="B5" s="8" t="s">
        <v>9</v>
      </c>
      <c r="C5" s="8" t="s">
        <v>10</v>
      </c>
      <c r="D5" s="8" t="s">
        <v>11</v>
      </c>
      <c r="E5" s="8" t="s">
        <v>12</v>
      </c>
      <c r="F5" s="8" t="s">
        <v>13</v>
      </c>
      <c r="G5" s="9" t="s">
        <v>14</v>
      </c>
      <c r="H5" s="8" t="s">
        <v>15</v>
      </c>
      <c r="I5" s="9" t="s">
        <v>16</v>
      </c>
      <c r="J5" s="8" t="s">
        <v>17</v>
      </c>
      <c r="K5" s="8" t="s">
        <v>18</v>
      </c>
      <c r="L5" s="8" t="s">
        <v>19</v>
      </c>
    </row>
    <row r="6">
      <c r="A6" s="10" t="s">
        <v>20</v>
      </c>
      <c r="B6" s="11" t="str">
        <f>Erp_Cari_Alan_Bilgi_Getir(A6,$B$1,"Adi")</f>
        <v>OĞUZCAN GENÇ TEST</v>
      </c>
      <c r="C6" s="12">
        <f t="shared" ref="C6:C22" si="0">Erp_CariBakiyeGetir(A6,$B$1,$B$4)</f>
        <v>0.0089999999999999993</v>
      </c>
      <c r="D6" s="13">
        <f t="shared" ref="D6:D22" si="1">Erp_Cari_Risklimiti_Getir(A6,$B$1)</f>
        <v>0</v>
      </c>
      <c r="E6" s="13">
        <f t="shared" ref="E6:E22" si="2">Erp_Cek_Riski_Getir(A6,$B$1)</f>
        <v>0</v>
      </c>
      <c r="F6" s="13">
        <f t="shared" ref="F6:F22" si="3">Erp_Senet_Riski_Getir(A6,$B$1)</f>
        <v>0</v>
      </c>
      <c r="G6" s="13">
        <f>C6+E6+F6</f>
        <v>0.0089999999999999993</v>
      </c>
      <c r="H6" s="13">
        <f>Erp_Cari_Alinan_TeminatGetir(A6,$B$1)</f>
        <v>0</v>
      </c>
      <c r="I6" s="13">
        <f t="shared" ref="I6:I22" si="4">G6-H6</f>
        <v>0.0089999999999999993</v>
      </c>
      <c r="J6" s="13">
        <f>Erp_Cari_SatisGetirNetCiro(A6,$B$1,$B$3,$C$3)</f>
        <v>0</v>
      </c>
      <c r="K6" s="13">
        <f>Erp_Cari_Tahsilat_Tutari_Getir(A6,$B$1,$B$3,$C$3)</f>
        <v>0</v>
      </c>
      <c r="L6" s="11" t="str">
        <f t="shared" ref="L6:L22" si="5">Erp_Cari_Alan_Bilgi_Getir(A6,$B$1,"Il")</f>
        <v/>
      </c>
    </row>
    <row r="7">
      <c r="A7" s="10" t="s">
        <v>21</v>
      </c>
      <c r="B7" s="11" t="str">
        <f t="shared" ref="B7:B22" si="6">Erp_Cari_Alan_Bilgi_Getir(A7,$B$1,"Adi")</f>
        <v>EN-KA DAY.TÜK.MAL.GIDA VE SAN TİC.LTD.ŞTİ.</v>
      </c>
      <c r="C7" s="12">
        <f t="shared" si="0"/>
        <v>-73291.061589999998</v>
      </c>
      <c r="D7" s="13">
        <f t="shared" si="1"/>
        <v>0</v>
      </c>
      <c r="E7" s="13">
        <f t="shared" si="2"/>
        <v>0</v>
      </c>
      <c r="F7" s="13">
        <f t="shared" si="3"/>
        <v>0</v>
      </c>
      <c r="G7" s="13">
        <f>C7+E7+F7</f>
        <v>-73291.061589999998</v>
      </c>
      <c r="H7" s="13">
        <f>Erp_Cari_Alinan_TeminatGetir(A7,$B$1)</f>
        <v>120000</v>
      </c>
      <c r="I7" s="13">
        <f t="shared" si="4"/>
        <v>-193291.06159</v>
      </c>
      <c r="J7" s="13">
        <f>Erp_Cari_SatisGetirNetCiro(A7,$B$1,$B$3,$C$3)</f>
        <v>0</v>
      </c>
      <c r="K7" s="13">
        <f>Erp_Cari_Tahsilat_Tutari_Getir(A7,$B$1,$B$3,$C$3)</f>
        <v>12000</v>
      </c>
      <c r="L7" s="11" t="str">
        <f t="shared" si="5"/>
        <v>Konya</v>
      </c>
    </row>
    <row r="8">
      <c r="A8" s="10" t="s">
        <v>22</v>
      </c>
      <c r="B8" s="11" t="str">
        <f t="shared" si="6"/>
        <v xml:space="preserve">DERPAŞ  GIDA VE İHT MAD SAN TİC A.Ş.</v>
      </c>
      <c r="C8" s="12">
        <f t="shared" si="0"/>
        <v>-170912.36017351001</v>
      </c>
      <c r="D8" s="13">
        <f t="shared" si="1"/>
        <v>0</v>
      </c>
      <c r="E8" s="13">
        <f t="shared" si="2"/>
        <v>0</v>
      </c>
      <c r="F8" s="13">
        <f t="shared" si="3"/>
        <v>0</v>
      </c>
      <c r="G8" s="13">
        <f>C8+E8+F8</f>
        <v>-170912.36017351001</v>
      </c>
      <c r="H8" s="13">
        <f>Erp_Cari_Alinan_TeminatGetir(A8,$B$1)</f>
        <v>0</v>
      </c>
      <c r="I8" s="13">
        <f t="shared" si="4"/>
        <v>-170912.36017351001</v>
      </c>
      <c r="J8" s="13">
        <f>Erp_Cari_SatisGetirNetCiro(A8,$B$1,$B$3,$C$3)</f>
        <v>0</v>
      </c>
      <c r="K8" s="13">
        <f>Erp_Cari_Tahsilat_Tutari_Getir(A8,$B$1,$B$3,$C$3)</f>
        <v>0</v>
      </c>
      <c r="L8" s="11" t="str">
        <f t="shared" si="5"/>
        <v>ADANA</v>
      </c>
    </row>
    <row r="9">
      <c r="A9" s="10" t="s">
        <v>23</v>
      </c>
      <c r="B9" s="11" t="str">
        <f t="shared" si="6"/>
        <v>Silverline Ev Gereçleri Satış ve Pazarlama A.Ş.</v>
      </c>
      <c r="C9" s="12">
        <f t="shared" si="0"/>
        <v>294.31999999999999</v>
      </c>
      <c r="D9" s="13">
        <f t="shared" si="1"/>
        <v>0</v>
      </c>
      <c r="E9" s="13">
        <f t="shared" si="2"/>
        <v>0</v>
      </c>
      <c r="F9" s="13">
        <f t="shared" si="3"/>
        <v>0</v>
      </c>
      <c r="G9" s="13">
        <f>C9+E9+F9</f>
        <v>294.31999999999999</v>
      </c>
      <c r="H9" s="13">
        <f>Erp_Cari_Alinan_TeminatGetir(A9,$B$1)</f>
        <v>0</v>
      </c>
      <c r="I9" s="13">
        <f t="shared" si="4"/>
        <v>294.31999999999999</v>
      </c>
      <c r="J9" s="13">
        <f>Erp_Cari_SatisGetirNetCiro(A9,$B$1,$B$3,$C$3)</f>
        <v>0</v>
      </c>
      <c r="K9" s="13">
        <f>Erp_Cari_Tahsilat_Tutari_Getir(A9,$B$1,$B$3,$C$3)</f>
        <v>0</v>
      </c>
      <c r="L9" s="11" t="str">
        <f t="shared" si="5"/>
        <v>Antalya</v>
      </c>
    </row>
    <row r="10">
      <c r="A10" s="10" t="s">
        <v>24</v>
      </c>
      <c r="B10" s="11" t="str">
        <f t="shared" si="6"/>
        <v>CK AKDENİZ ELEKTRİK DAĞITIM SAN VE TİC A.Ş.</v>
      </c>
      <c r="C10" s="12">
        <f t="shared" si="0"/>
        <v>110771.03999999999</v>
      </c>
      <c r="D10" s="13">
        <f t="shared" si="1"/>
        <v>500000</v>
      </c>
      <c r="E10" s="13">
        <f t="shared" si="2"/>
        <v>0</v>
      </c>
      <c r="F10" s="13">
        <f t="shared" si="3"/>
        <v>0</v>
      </c>
      <c r="G10" s="13">
        <f>C10+E10+F10</f>
        <v>110771.03999999999</v>
      </c>
      <c r="H10" s="13">
        <f>Erp_Cari_Alinan_TeminatGetir(A10,$B$1)</f>
        <v>0</v>
      </c>
      <c r="I10" s="13">
        <f t="shared" si="4"/>
        <v>110771.03999999999</v>
      </c>
      <c r="J10" s="13">
        <f>Erp_Cari_SatisGetirNetCiro(A10,$B$1,$B$3,$C$3)</f>
        <v>101930.91525000001</v>
      </c>
      <c r="K10" s="13">
        <f>Erp_Cari_Tahsilat_Tutari_Getir(A10,$B$1,$B$3,$C$3)</f>
        <v>0</v>
      </c>
      <c r="L10" s="11" t="str">
        <f t="shared" si="5"/>
        <v>Antalya</v>
      </c>
    </row>
    <row r="11">
      <c r="A11" s="10" t="s">
        <v>25</v>
      </c>
      <c r="B11" s="11" t="str">
        <f t="shared" si="6"/>
        <v>BUSE KORKMAZ</v>
      </c>
      <c r="C11" s="12">
        <f t="shared" si="0"/>
        <v>821.51999999999998</v>
      </c>
      <c r="D11" s="13">
        <f t="shared" si="1"/>
        <v>0</v>
      </c>
      <c r="E11" s="13">
        <f t="shared" si="2"/>
        <v>0</v>
      </c>
      <c r="F11" s="13">
        <f t="shared" si="3"/>
        <v>0</v>
      </c>
      <c r="G11" s="13">
        <f>C11+E11+F11</f>
        <v>821.51999999999998</v>
      </c>
      <c r="H11" s="13">
        <f>Erp_Cari_Alinan_TeminatGetir(A11,$B$1)</f>
        <v>0</v>
      </c>
      <c r="I11" s="13">
        <f t="shared" si="4"/>
        <v>821.51999999999998</v>
      </c>
      <c r="J11" s="13">
        <f>Erp_Cari_SatisGetirNetCiro(A11,$B$1,$B$3,$C$3)</f>
        <v>4</v>
      </c>
      <c r="K11" s="13">
        <f>Erp_Cari_Tahsilat_Tutari_Getir(A11,$B$1,$B$3,$C$3)</f>
        <v>0</v>
      </c>
      <c r="L11" s="11" t="str">
        <f t="shared" si="5"/>
        <v>İSTANBUL</v>
      </c>
    </row>
    <row r="12">
      <c r="A12" s="10" t="s">
        <v>26</v>
      </c>
      <c r="B12" s="11" t="str">
        <f t="shared" si="6"/>
        <v>MICROSOFT COMPANY -USD</v>
      </c>
      <c r="C12" s="12">
        <f t="shared" si="0"/>
        <v>82797.364520000003</v>
      </c>
      <c r="D12" s="13">
        <f t="shared" si="1"/>
        <v>1200</v>
      </c>
      <c r="E12" s="13">
        <f t="shared" si="2"/>
        <v>14600</v>
      </c>
      <c r="F12" s="13">
        <f t="shared" si="3"/>
        <v>0</v>
      </c>
      <c r="G12" s="13">
        <f>C12+E12+F12</f>
        <v>97397.364520000003</v>
      </c>
      <c r="H12" s="13">
        <f>Erp_Cari_Alinan_TeminatGetir(A12,$B$1)</f>
        <v>0</v>
      </c>
      <c r="I12" s="13">
        <f t="shared" si="4"/>
        <v>97397.364520000003</v>
      </c>
      <c r="J12" s="13">
        <f>Erp_Cari_SatisGetirNetCiro(A12,$B$1,$B$3,$C$3)</f>
        <v>0</v>
      </c>
      <c r="K12" s="13">
        <f>Erp_Cari_Tahsilat_Tutari_Getir(A12,$B$1,$B$3,$C$3)</f>
        <v>0</v>
      </c>
      <c r="L12" s="11" t="str">
        <f t="shared" si="5"/>
        <v>Ankara</v>
      </c>
    </row>
    <row r="13">
      <c r="A13" s="10" t="s">
        <v>27</v>
      </c>
      <c r="B13" s="11" t="str">
        <f t="shared" si="6"/>
        <v xml:space="preserve">KOM BEL TAŞ </v>
      </c>
      <c r="C13" s="12">
        <f t="shared" si="0"/>
        <v>15654.379999999999</v>
      </c>
      <c r="D13" s="13">
        <f t="shared" si="1"/>
        <v>0</v>
      </c>
      <c r="E13" s="13">
        <f t="shared" si="2"/>
        <v>13600</v>
      </c>
      <c r="F13" s="13">
        <f t="shared" si="3"/>
        <v>0</v>
      </c>
      <c r="G13" s="13">
        <f>C13+E13+F13</f>
        <v>29254.379999999997</v>
      </c>
      <c r="H13" s="13">
        <f>Erp_Cari_Alinan_TeminatGetir(A13,$B$1)</f>
        <v>0</v>
      </c>
      <c r="I13" s="13">
        <f t="shared" si="4"/>
        <v>29254.379999999997</v>
      </c>
      <c r="J13" s="13">
        <f>Erp_Cari_SatisGetirNetCiro(A13,$B$1,$B$3,$C$3)</f>
        <v>0</v>
      </c>
      <c r="K13" s="13">
        <f>Erp_Cari_Tahsilat_Tutari_Getir(A13,$B$1,$B$3,$C$3)</f>
        <v>0</v>
      </c>
      <c r="L13" s="11" t="str">
        <f t="shared" si="5"/>
        <v>Antalya</v>
      </c>
    </row>
    <row r="14">
      <c r="A14" s="10" t="s">
        <v>28</v>
      </c>
      <c r="B14" s="11" t="str">
        <f t="shared" si="6"/>
        <v>APPLE İNC -USD</v>
      </c>
      <c r="C14" s="12">
        <f t="shared" si="0"/>
        <v>93143.179999999993</v>
      </c>
      <c r="D14" s="13">
        <f t="shared" si="1"/>
        <v>1200</v>
      </c>
      <c r="E14" s="13">
        <f t="shared" si="2"/>
        <v>0</v>
      </c>
      <c r="F14" s="13">
        <f t="shared" si="3"/>
        <v>0</v>
      </c>
      <c r="G14" s="13">
        <f>C14+E14+F14</f>
        <v>93143.179999999993</v>
      </c>
      <c r="H14" s="13">
        <f>Erp_Cari_Alinan_TeminatGetir(A14,$B$1)</f>
        <v>0</v>
      </c>
      <c r="I14" s="13">
        <f t="shared" si="4"/>
        <v>93143.179999999993</v>
      </c>
      <c r="J14" s="13">
        <f>Erp_Cari_SatisGetirNetCiro(A14,$B$1,$B$3,$C$3)</f>
        <v>0</v>
      </c>
      <c r="K14" s="13">
        <f>Erp_Cari_Tahsilat_Tutari_Getir(A14,$B$1,$B$3,$C$3)</f>
        <v>16836</v>
      </c>
      <c r="L14" s="11" t="str">
        <f t="shared" si="5"/>
        <v>Konya</v>
      </c>
    </row>
    <row r="15">
      <c r="A15" s="10" t="s">
        <v>29</v>
      </c>
      <c r="B15" s="11" t="str">
        <f t="shared" si="6"/>
        <v xml:space="preserve">TESLA CORP  -USD</v>
      </c>
      <c r="C15" s="12">
        <f t="shared" si="0"/>
        <v>-1429.3800000000001</v>
      </c>
      <c r="D15" s="13">
        <f t="shared" si="1"/>
        <v>1200</v>
      </c>
      <c r="E15" s="13">
        <f t="shared" si="2"/>
        <v>2500</v>
      </c>
      <c r="F15" s="13">
        <f t="shared" si="3"/>
        <v>0</v>
      </c>
      <c r="G15" s="13">
        <f>C15+E15+F15</f>
        <v>1070.6199999999999</v>
      </c>
      <c r="H15" s="13">
        <f>Erp_Cari_Alinan_TeminatGetir(A15,$B$1)</f>
        <v>0</v>
      </c>
      <c r="I15" s="13">
        <f t="shared" si="4"/>
        <v>1070.6199999999999</v>
      </c>
      <c r="J15" s="13">
        <f>Erp_Cari_SatisGetirNetCiro(A15,$B$1,$B$3,$C$3)</f>
        <v>0</v>
      </c>
      <c r="K15" s="13">
        <f>Erp_Cari_Tahsilat_Tutari_Getir(A15,$B$1,$B$3,$C$3)</f>
        <v>0</v>
      </c>
      <c r="L15" s="11" t="str">
        <f t="shared" si="5"/>
        <v>NEWYORK</v>
      </c>
    </row>
    <row r="16">
      <c r="A16" s="10" t="s">
        <v>30</v>
      </c>
      <c r="B16" s="11" t="str">
        <f t="shared" si="6"/>
        <v>SÜLEYMAN İSHAKOĞLU İSHAKOL BOYA SAN.A.Ş.</v>
      </c>
      <c r="C16" s="12">
        <f t="shared" si="0"/>
        <v>13400</v>
      </c>
      <c r="D16" s="13">
        <f t="shared" si="1"/>
        <v>0</v>
      </c>
      <c r="E16" s="13">
        <f t="shared" si="2"/>
        <v>0</v>
      </c>
      <c r="F16" s="13">
        <f t="shared" si="3"/>
        <v>0</v>
      </c>
      <c r="G16" s="13">
        <f>C16+E16+F16</f>
        <v>13400</v>
      </c>
      <c r="H16" s="13">
        <f>Erp_Cari_Alinan_TeminatGetir(A16,$B$1)</f>
        <v>0</v>
      </c>
      <c r="I16" s="13">
        <f t="shared" si="4"/>
        <v>13400</v>
      </c>
      <c r="J16" s="13">
        <f>Erp_Cari_SatisGetirNetCiro(A16,$B$1,$B$3,$C$3)</f>
        <v>0</v>
      </c>
      <c r="K16" s="13">
        <f>Erp_Cari_Tahsilat_Tutari_Getir(A16,$B$1,$B$3,$C$3)</f>
        <v>0</v>
      </c>
      <c r="L16" s="11" t="str">
        <f t="shared" si="5"/>
        <v>İSTANBUL</v>
      </c>
    </row>
    <row r="17">
      <c r="A17" s="10" t="s">
        <v>31</v>
      </c>
      <c r="B17" s="11" t="str">
        <f t="shared" si="6"/>
        <v>ERAY GRUB İNŞ TAAH.MÜH.MİM.SAN.VE.TİC .LTD.ŞTİ</v>
      </c>
      <c r="C17" s="12">
        <f t="shared" si="0"/>
        <v>0</v>
      </c>
      <c r="D17" s="13">
        <f t="shared" si="1"/>
        <v>0</v>
      </c>
      <c r="E17" s="13">
        <f t="shared" si="2"/>
        <v>0</v>
      </c>
      <c r="F17" s="13">
        <f t="shared" si="3"/>
        <v>0</v>
      </c>
      <c r="G17" s="13">
        <f>C17+E17+F17</f>
        <v>0</v>
      </c>
      <c r="H17" s="13">
        <f>Erp_Cari_Alinan_TeminatGetir(A17,$B$1)</f>
        <v>0</v>
      </c>
      <c r="I17" s="13">
        <f t="shared" si="4"/>
        <v>0</v>
      </c>
      <c r="J17" s="13">
        <f>Erp_Cari_SatisGetirNetCiro(A17,$B$1,$B$3,$C$3)</f>
        <v>0</v>
      </c>
      <c r="K17" s="13">
        <f>Erp_Cari_Tahsilat_Tutari_Getir(A17,$B$1,$B$3,$C$3)</f>
        <v>0</v>
      </c>
      <c r="L17" s="11" t="str">
        <f t="shared" si="5"/>
        <v>ankara</v>
      </c>
    </row>
    <row r="18">
      <c r="A18" s="10" t="s">
        <v>32</v>
      </c>
      <c r="B18" s="11" t="str">
        <f t="shared" si="6"/>
        <v>ÇİFÇİOGLU TİÇ İNŞ MALZEMELERİ</v>
      </c>
      <c r="C18" s="12">
        <f t="shared" si="0"/>
        <v>0</v>
      </c>
      <c r="D18" s="13">
        <f t="shared" si="1"/>
        <v>0</v>
      </c>
      <c r="E18" s="13">
        <f t="shared" si="2"/>
        <v>0</v>
      </c>
      <c r="F18" s="13">
        <f t="shared" si="3"/>
        <v>0</v>
      </c>
      <c r="G18" s="13">
        <f>C18+E18+F18</f>
        <v>0</v>
      </c>
      <c r="H18" s="13">
        <f>Erp_Cari_Alinan_TeminatGetir(A18,$B$1)</f>
        <v>0</v>
      </c>
      <c r="I18" s="13">
        <f t="shared" si="4"/>
        <v>0</v>
      </c>
      <c r="J18" s="13">
        <f>Erp_Cari_SatisGetirNetCiro(A18,$B$1,$B$3,$C$3)</f>
        <v>0</v>
      </c>
      <c r="K18" s="13">
        <f>Erp_Cari_Tahsilat_Tutari_Getir(A18,$B$1,$B$3,$C$3)</f>
        <v>0</v>
      </c>
      <c r="L18" s="11" t="str">
        <f t="shared" si="5"/>
        <v>KONYA</v>
      </c>
    </row>
    <row r="19">
      <c r="A19" s="10" t="s">
        <v>33</v>
      </c>
      <c r="B19" s="11" t="str">
        <f t="shared" si="6"/>
        <v>PERVER MOBİLYA</v>
      </c>
      <c r="C19" s="12">
        <f t="shared" si="0"/>
        <v>0</v>
      </c>
      <c r="D19" s="13">
        <f t="shared" si="1"/>
        <v>0</v>
      </c>
      <c r="E19" s="13">
        <f t="shared" si="2"/>
        <v>0</v>
      </c>
      <c r="F19" s="13">
        <f t="shared" si="3"/>
        <v>0</v>
      </c>
      <c r="G19" s="13">
        <f>C19+E19+F19</f>
        <v>0</v>
      </c>
      <c r="H19" s="13">
        <f>Erp_Cari_Alinan_TeminatGetir(A19,$B$1)</f>
        <v>0</v>
      </c>
      <c r="I19" s="13">
        <f t="shared" si="4"/>
        <v>0</v>
      </c>
      <c r="J19" s="13">
        <f>Erp_Cari_SatisGetirNetCiro(A19,$B$1,$B$3,$C$3)</f>
        <v>0</v>
      </c>
      <c r="K19" s="13">
        <f>Erp_Cari_Tahsilat_Tutari_Getir(A19,$B$1,$B$3,$C$3)</f>
        <v>0</v>
      </c>
      <c r="L19" s="11" t="str">
        <f t="shared" si="5"/>
        <v/>
      </c>
    </row>
    <row r="20">
      <c r="A20" s="10" t="s">
        <v>34</v>
      </c>
      <c r="B20" s="11" t="str">
        <f t="shared" si="6"/>
        <v>RAFET KARATAS</v>
      </c>
      <c r="C20" s="12">
        <f t="shared" si="0"/>
        <v>0</v>
      </c>
      <c r="D20" s="13">
        <f t="shared" si="1"/>
        <v>0</v>
      </c>
      <c r="E20" s="13">
        <f t="shared" si="2"/>
        <v>0</v>
      </c>
      <c r="F20" s="13">
        <f t="shared" si="3"/>
        <v>0</v>
      </c>
      <c r="G20" s="13">
        <f t="shared" ref="G20:G22" si="7">C20+E20+F20</f>
        <v>0</v>
      </c>
      <c r="H20" s="13">
        <f>Erp_Cari_Alinan_TeminatGetir(A20,$B$1)</f>
        <v>0</v>
      </c>
      <c r="I20" s="13">
        <f t="shared" si="4"/>
        <v>0</v>
      </c>
      <c r="J20" s="13">
        <f>Erp_Cari_SatisGetirNetCiro(A20,$B$1,$B$3,$C$3)</f>
        <v>0</v>
      </c>
      <c r="K20" s="13">
        <f>Erp_Cari_Tahsilat_Tutari_Getir(A20,$B$1,$B$3,$C$3)</f>
        <v>0</v>
      </c>
      <c r="L20" s="11" t="str">
        <f t="shared" si="5"/>
        <v/>
      </c>
    </row>
    <row r="21">
      <c r="A21" s="10" t="s">
        <v>35</v>
      </c>
      <c r="B21" s="11" t="str">
        <f t="shared" si="6"/>
        <v xml:space="preserve">MS YAPI MİMARLIK </v>
      </c>
      <c r="C21" s="12">
        <f t="shared" si="0"/>
        <v>0</v>
      </c>
      <c r="D21" s="13">
        <f t="shared" si="1"/>
        <v>0</v>
      </c>
      <c r="E21" s="13">
        <f t="shared" si="2"/>
        <v>0</v>
      </c>
      <c r="F21" s="13">
        <f t="shared" si="3"/>
        <v>0</v>
      </c>
      <c r="G21" s="13">
        <f t="shared" si="7"/>
        <v>0</v>
      </c>
      <c r="H21" s="13">
        <f>Erp_Cari_Alinan_TeminatGetir(A21,$B$1)</f>
        <v>0</v>
      </c>
      <c r="I21" s="13">
        <f t="shared" si="4"/>
        <v>0</v>
      </c>
      <c r="J21" s="13">
        <f>Erp_Cari_SatisGetirNetCiro(A21,$B$1,$B$3,$C$3)</f>
        <v>0</v>
      </c>
      <c r="K21" s="13">
        <f>Erp_Cari_Tahsilat_Tutari_Getir(A21,$B$1,$B$3,$C$3)</f>
        <v>0</v>
      </c>
      <c r="L21" s="11" t="str">
        <f t="shared" si="5"/>
        <v>AKSARAY</v>
      </c>
    </row>
    <row r="22">
      <c r="A22" s="10" t="s">
        <v>36</v>
      </c>
      <c r="B22" s="11" t="str">
        <f t="shared" si="6"/>
        <v>GÜLKAP NAKLİYAT</v>
      </c>
      <c r="C22" s="12">
        <f t="shared" si="0"/>
        <v>0</v>
      </c>
      <c r="D22" s="13">
        <f t="shared" si="1"/>
        <v>0</v>
      </c>
      <c r="E22" s="13">
        <f t="shared" si="2"/>
        <v>0</v>
      </c>
      <c r="F22" s="13">
        <f t="shared" si="3"/>
        <v>0</v>
      </c>
      <c r="G22" s="13">
        <f t="shared" si="7"/>
        <v>0</v>
      </c>
      <c r="H22" s="13">
        <f>Erp_Cari_Alinan_TeminatGetir(A22,$B$1)</f>
        <v>0</v>
      </c>
      <c r="I22" s="13">
        <f t="shared" si="4"/>
        <v>0</v>
      </c>
      <c r="J22" s="13">
        <f>Erp_Cari_SatisGetirNetCiro(A22,$B$1,$B$3,$C$3)</f>
        <v>0</v>
      </c>
      <c r="K22" s="13">
        <f>Erp_Cari_Tahsilat_Tutari_Getir(A22,$B$1,$B$3,$C$3)</f>
        <v>0</v>
      </c>
      <c r="L22" s="11" t="str">
        <f t="shared" si="5"/>
        <v/>
      </c>
    </row>
  </sheetData>
  <conditionalFormatting sqref="A6:A22">
    <cfRule priority="1" dxfId="0" type="expression">
      <formula>AND($C6&lt;0,NOT(ISBLANK($C6)))</formula>
    </cfRule>
  </conditionalFormatting>
  <drawing r:id="rId1"/>
</worksheet>
</file>

<file path=docProps/app.xml><?xml version="1.0" encoding="utf-8"?>
<Properties xmlns="http://schemas.openxmlformats.org/officeDocument/2006/extended-properties"/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HHDULTRABOOK\huseyin</dc:creator>
  <cp:lastModifiedBy>HHDULTRABOOK\huseyin</cp:lastModifiedBy>
  <dcterms:created xsi:type="dcterms:W3CDTF">2022-02-10T08:42:45Z</dcterms:created>
  <dcterms:modified xsi:type="dcterms:W3CDTF">2022-02-10T18:27:58Z</dcterms:modified>
</cp:coreProperties>
</file>